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200" windowHeight="6615" activeTab="8"/>
  </bookViews>
  <sheets>
    <sheet name="zishop" sheetId="4" r:id="rId1"/>
    <sheet name="RAJA" sheetId="13" r:id="rId2"/>
    <sheet name="BAYI SURO" sheetId="14" r:id="rId3"/>
    <sheet name="LINK" sheetId="15" r:id="rId4"/>
    <sheet name="BAYI DLANGGU" sheetId="16" r:id="rId5"/>
    <sheet name="KEINARA" sheetId="17" r:id="rId6"/>
    <sheet name="Rumah susu ririn" sheetId="18" r:id="rId7"/>
    <sheet name="LEIIBHI" sheetId="19" r:id="rId8"/>
    <sheet name="MAULANI" sheetId="20" r:id="rId9"/>
    <sheet name="NANANINA" sheetId="21" r:id="rId10"/>
    <sheet name="Sheet1" sheetId="22" r:id="rId11"/>
  </sheets>
  <definedNames>
    <definedName name="_xlnm.Print_Area" localSheetId="5">KEINARA!$A$1:$G$21</definedName>
    <definedName name="_xlnm.Print_Area" localSheetId="0">zishop!$A$1:$G$35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6" l="1"/>
  <c r="B25" i="16" l="1"/>
  <c r="C25" i="16"/>
  <c r="D25" i="16"/>
  <c r="E18" i="21"/>
  <c r="D18" i="21"/>
  <c r="C18" i="21" s="1"/>
  <c r="D21" i="21" s="1"/>
  <c r="C15" i="21"/>
  <c r="C14" i="21"/>
  <c r="E11" i="21"/>
  <c r="D11" i="21"/>
  <c r="C11" i="21" s="1"/>
  <c r="C21" i="21" s="1"/>
  <c r="C9" i="21"/>
  <c r="C8" i="21"/>
  <c r="E5" i="21"/>
  <c r="D5" i="21"/>
  <c r="C4" i="21"/>
  <c r="C3" i="21"/>
  <c r="C5" i="21" s="1"/>
  <c r="B21" i="21" s="1"/>
  <c r="C9" i="19"/>
  <c r="C8" i="19"/>
  <c r="C7" i="19"/>
  <c r="C6" i="19"/>
  <c r="C5" i="19"/>
  <c r="C4" i="19"/>
  <c r="C17" i="19"/>
  <c r="C16" i="19"/>
  <c r="C15" i="19"/>
  <c r="C14" i="19"/>
  <c r="E21" i="21" l="1"/>
  <c r="F21" i="21" s="1"/>
  <c r="C27" i="19"/>
  <c r="C26" i="19"/>
  <c r="C25" i="19"/>
  <c r="C24" i="19"/>
  <c r="C23" i="19"/>
  <c r="C22" i="19"/>
  <c r="D29" i="19"/>
  <c r="E29" i="19"/>
  <c r="E18" i="20"/>
  <c r="D18" i="20"/>
  <c r="C18" i="20" s="1"/>
  <c r="D21" i="20" s="1"/>
  <c r="C15" i="20"/>
  <c r="C14" i="20"/>
  <c r="E11" i="20"/>
  <c r="D11" i="20"/>
  <c r="C9" i="20"/>
  <c r="C8" i="20"/>
  <c r="E5" i="20"/>
  <c r="D5" i="20"/>
  <c r="C4" i="20"/>
  <c r="C3" i="20"/>
  <c r="C21" i="19"/>
  <c r="E18" i="19"/>
  <c r="D18" i="19"/>
  <c r="C18" i="19" s="1"/>
  <c r="C32" i="19" s="1"/>
  <c r="C13" i="19"/>
  <c r="E10" i="19"/>
  <c r="D10" i="19"/>
  <c r="C3" i="19"/>
  <c r="C27" i="14"/>
  <c r="C26" i="14"/>
  <c r="C10" i="19" l="1"/>
  <c r="B32" i="19" s="1"/>
  <c r="C29" i="19"/>
  <c r="D32" i="19" s="1"/>
  <c r="E32" i="19" s="1"/>
  <c r="F32" i="19" s="1"/>
  <c r="C11" i="20"/>
  <c r="C21" i="20" s="1"/>
  <c r="C5" i="20"/>
  <c r="B21" i="20" s="1"/>
  <c r="E21" i="20" s="1"/>
  <c r="F21" i="20" s="1"/>
  <c r="C25" i="14"/>
  <c r="C24" i="14"/>
  <c r="C23" i="14"/>
  <c r="C24" i="4" l="1"/>
  <c r="C23" i="4"/>
  <c r="C22" i="4"/>
  <c r="C21" i="4"/>
  <c r="C20" i="4"/>
  <c r="E7" i="4" l="1"/>
  <c r="C2" i="14"/>
  <c r="D4" i="14"/>
  <c r="E18" i="18" l="1"/>
  <c r="D18" i="18"/>
  <c r="C18" i="18" s="1"/>
  <c r="D21" i="18" s="1"/>
  <c r="C15" i="18"/>
  <c r="C14" i="18"/>
  <c r="E11" i="18"/>
  <c r="D11" i="18"/>
  <c r="C11" i="18" s="1"/>
  <c r="C21" i="18" s="1"/>
  <c r="C9" i="18"/>
  <c r="C8" i="18"/>
  <c r="E5" i="18"/>
  <c r="D5" i="18"/>
  <c r="C4" i="18"/>
  <c r="C3" i="18"/>
  <c r="C5" i="18" s="1"/>
  <c r="B21" i="18" s="1"/>
  <c r="E21" i="18" l="1"/>
  <c r="F21" i="18" s="1"/>
  <c r="C16" i="4"/>
  <c r="C15" i="4"/>
  <c r="C14" i="4"/>
  <c r="C13" i="4"/>
  <c r="C12" i="4"/>
  <c r="C11" i="4"/>
  <c r="C13" i="14"/>
  <c r="C11" i="14"/>
  <c r="C10" i="14"/>
  <c r="C9" i="14"/>
  <c r="C8" i="14"/>
  <c r="C12" i="14"/>
  <c r="C16" i="13" l="1"/>
  <c r="C25" i="4"/>
  <c r="B20" i="15" l="1"/>
  <c r="D15" i="14"/>
  <c r="C10" i="16"/>
  <c r="C9" i="16"/>
  <c r="B34" i="4" l="1"/>
  <c r="C6" i="4"/>
  <c r="C14" i="17" l="1"/>
  <c r="C26" i="4" l="1"/>
  <c r="D27" i="4"/>
  <c r="E11" i="16" l="1"/>
  <c r="D4" i="17" l="1"/>
  <c r="E4" i="17"/>
  <c r="C4" i="4"/>
  <c r="D11" i="16"/>
  <c r="C21" i="16" s="1"/>
  <c r="C16" i="16"/>
  <c r="C15" i="16"/>
  <c r="C14" i="16"/>
  <c r="C15" i="13" l="1"/>
  <c r="C14" i="13"/>
  <c r="C3" i="17" l="1"/>
  <c r="C2" i="17"/>
  <c r="C8" i="16"/>
  <c r="C11" i="16" s="1"/>
  <c r="C3" i="16"/>
  <c r="C2" i="16"/>
  <c r="C33" i="14"/>
  <c r="E15" i="14"/>
  <c r="C37" i="14" s="1"/>
  <c r="C4" i="17" l="1"/>
  <c r="B20" i="17" s="1"/>
  <c r="C10" i="4"/>
  <c r="C3" i="4"/>
  <c r="C2" i="4"/>
  <c r="C8" i="13"/>
  <c r="C13" i="17"/>
  <c r="C8" i="17"/>
  <c r="C7" i="17"/>
  <c r="E17" i="17"/>
  <c r="D17" i="17"/>
  <c r="E10" i="17"/>
  <c r="D10" i="17"/>
  <c r="D5" i="16"/>
  <c r="B21" i="16" s="1"/>
  <c r="C29" i="14"/>
  <c r="C22" i="14"/>
  <c r="C21" i="14"/>
  <c r="C20" i="14"/>
  <c r="C19" i="14"/>
  <c r="C18" i="14"/>
  <c r="D30" i="14"/>
  <c r="D33" i="14" s="1"/>
  <c r="E30" i="14"/>
  <c r="D37" i="14" s="1"/>
  <c r="C14" i="14"/>
  <c r="C7" i="14"/>
  <c r="C3" i="14"/>
  <c r="B33" i="14"/>
  <c r="D18" i="16"/>
  <c r="D21" i="16" s="1"/>
  <c r="C16" i="15"/>
  <c r="C15" i="15"/>
  <c r="C14" i="15"/>
  <c r="D17" i="15"/>
  <c r="D20" i="15" s="1"/>
  <c r="C10" i="15"/>
  <c r="C9" i="15"/>
  <c r="C8" i="15"/>
  <c r="D11" i="15"/>
  <c r="C20" i="15" s="1"/>
  <c r="C4" i="15"/>
  <c r="C3" i="15"/>
  <c r="C2" i="15"/>
  <c r="C17" i="13"/>
  <c r="D18" i="13"/>
  <c r="D21" i="13" s="1"/>
  <c r="C9" i="13"/>
  <c r="D11" i="13"/>
  <c r="D5" i="13"/>
  <c r="C3" i="13"/>
  <c r="C2" i="13"/>
  <c r="D30" i="4"/>
  <c r="E17" i="4"/>
  <c r="C34" i="4" s="1"/>
  <c r="D17" i="4"/>
  <c r="C30" i="4" s="1"/>
  <c r="D7" i="4"/>
  <c r="B30" i="4" s="1"/>
  <c r="E18" i="16"/>
  <c r="E5" i="16"/>
  <c r="E17" i="15"/>
  <c r="E11" i="15"/>
  <c r="E5" i="15"/>
  <c r="E4" i="14"/>
  <c r="B37" i="14" s="1"/>
  <c r="E18" i="13"/>
  <c r="D25" i="13" s="1"/>
  <c r="E11" i="13"/>
  <c r="C25" i="13" s="1"/>
  <c r="E5" i="13"/>
  <c r="B25" i="13" s="1"/>
  <c r="C17" i="17" l="1"/>
  <c r="D20" i="17" s="1"/>
  <c r="E20" i="15"/>
  <c r="A21" i="15" s="1"/>
  <c r="F20" i="15"/>
  <c r="C7" i="4"/>
  <c r="C17" i="4"/>
  <c r="C18" i="16"/>
  <c r="C15" i="14"/>
  <c r="E33" i="14"/>
  <c r="A34" i="14" s="1"/>
  <c r="E25" i="16"/>
  <c r="C30" i="14"/>
  <c r="E37" i="14"/>
  <c r="E30" i="4"/>
  <c r="G30" i="4" s="1"/>
  <c r="C10" i="17"/>
  <c r="E21" i="16"/>
  <c r="C5" i="16"/>
  <c r="C11" i="15"/>
  <c r="C17" i="15"/>
  <c r="C5" i="15"/>
  <c r="C11" i="13"/>
  <c r="E25" i="13"/>
  <c r="F25" i="13" s="1"/>
  <c r="C18" i="13"/>
  <c r="C21" i="13"/>
  <c r="C5" i="13"/>
  <c r="B21" i="13"/>
  <c r="C4" i="14"/>
  <c r="E27" i="4"/>
  <c r="A38" i="14" l="1"/>
  <c r="F37" i="14"/>
  <c r="G20" i="15"/>
  <c r="E21" i="13"/>
  <c r="A22" i="13" s="1"/>
  <c r="G25" i="13"/>
  <c r="A26" i="13"/>
  <c r="C27" i="4"/>
  <c r="D34" i="4"/>
  <c r="E34" i="4" s="1"/>
  <c r="F34" i="4" s="1"/>
  <c r="A31" i="4"/>
  <c r="G25" i="16"/>
  <c r="A26" i="16"/>
  <c r="A22" i="16"/>
  <c r="G21" i="16"/>
  <c r="C20" i="17"/>
  <c r="E20" i="17" s="1"/>
  <c r="F20" i="17" s="1"/>
  <c r="F33" i="14"/>
  <c r="G26" i="13" l="1"/>
  <c r="G34" i="4"/>
  <c r="G35" i="4" s="1"/>
  <c r="A35" i="4"/>
  <c r="G26" i="16"/>
</calcChain>
</file>

<file path=xl/sharedStrings.xml><?xml version="1.0" encoding="utf-8"?>
<sst xmlns="http://schemas.openxmlformats.org/spreadsheetml/2006/main" count="396" uniqueCount="45">
  <si>
    <t>TOTAL</t>
  </si>
  <si>
    <t>BULAN</t>
  </si>
  <si>
    <t>CUSTOMER</t>
  </si>
  <si>
    <t>Sum of JUMLAH</t>
  </si>
  <si>
    <t>Grand Total</t>
  </si>
  <si>
    <t>KOMPENSASI</t>
  </si>
  <si>
    <t>NO,FAKTUR</t>
  </si>
  <si>
    <t>NO.FAKTUR</t>
  </si>
  <si>
    <t>ZISHOP</t>
  </si>
  <si>
    <t>MOM BABY</t>
  </si>
  <si>
    <t>POKANA</t>
  </si>
  <si>
    <t>BAYIKU SURODINAWAN</t>
  </si>
  <si>
    <t>RAJA</t>
  </si>
  <si>
    <t>LINK MART</t>
  </si>
  <si>
    <t>BAYI DLANGGU</t>
  </si>
  <si>
    <t>Cash Back 3%</t>
  </si>
  <si>
    <t>TANGGAL ORDER</t>
  </si>
  <si>
    <t xml:space="preserve"> Cash Back 3%</t>
  </si>
  <si>
    <t xml:space="preserve">Cash Back </t>
  </si>
  <si>
    <t>50.000.000,-</t>
  </si>
  <si>
    <t>Tgl ORDER</t>
  </si>
  <si>
    <t>Tgl Order</t>
  </si>
  <si>
    <t>KEINARA</t>
  </si>
  <si>
    <t>POKANA + Wipes</t>
  </si>
  <si>
    <t>kompensasi</t>
  </si>
  <si>
    <t>Konfensasi display 5 %</t>
  </si>
  <si>
    <t>Kompensasi display 5%</t>
  </si>
  <si>
    <t>Cash Back  3%</t>
  </si>
  <si>
    <t>kompensasi 5%</t>
  </si>
  <si>
    <t>Kompensasi 5%</t>
  </si>
  <si>
    <t>TOTAL KOMPENSASI DISPLAY</t>
  </si>
  <si>
    <t>TOTAL KOMPENSASI DISPAY</t>
  </si>
  <si>
    <t>JULI</t>
  </si>
  <si>
    <t>AGUSTUS</t>
  </si>
  <si>
    <t>SEPTEMBER</t>
  </si>
  <si>
    <t>Rumah Susu Ririn</t>
  </si>
  <si>
    <t>Juli</t>
  </si>
  <si>
    <t>Agustus</t>
  </si>
  <si>
    <t>September</t>
  </si>
  <si>
    <t xml:space="preserve">TK LEIIBHY STORE </t>
  </si>
  <si>
    <t>MAULANI</t>
  </si>
  <si>
    <t>OKTOBER</t>
  </si>
  <si>
    <t>NOPEMBER</t>
  </si>
  <si>
    <t>DESEMBER</t>
  </si>
  <si>
    <t>NANA 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</si>
</sst>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F800]dddd\,\ mmmm\ dd\,\ yyyy"/>
    <numFmt numFmtId="166" formatCode="_ * #,##0_ ;_ * \-#,##0_ ;_ * &quot;-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90">
    <xf numFmtId="0" fontId="0" fillId="0" borderId="0" xfId="0"/>
    <xf numFmtId="0" fontId="2" fillId="3" borderId="1" xfId="0" applyNumberFormat="1" applyFont="1" applyFill="1" applyBorder="1" applyAlignment="1">
      <alignment horizontal="center"/>
    </xf>
    <xf numFmtId="41" fontId="0" fillId="0" borderId="1" xfId="0" applyNumberFormat="1" applyBorder="1"/>
    <xf numFmtId="41" fontId="3" fillId="4" borderId="1" xfId="2" applyFont="1" applyFill="1" applyBorder="1"/>
    <xf numFmtId="41" fontId="0" fillId="0" borderId="0" xfId="0" applyNumberFormat="1"/>
    <xf numFmtId="41" fontId="0" fillId="0" borderId="4" xfId="0" applyNumberFormat="1" applyBorder="1"/>
    <xf numFmtId="9" fontId="0" fillId="0" borderId="1" xfId="3" applyFont="1" applyBorder="1" applyAlignment="1">
      <alignment horizontal="center"/>
    </xf>
    <xf numFmtId="0" fontId="3" fillId="5" borderId="1" xfId="0" applyFont="1" applyFill="1" applyBorder="1"/>
    <xf numFmtId="41" fontId="3" fillId="6" borderId="1" xfId="2" applyFont="1" applyFill="1" applyBorder="1"/>
    <xf numFmtId="0" fontId="3" fillId="5" borderId="5" xfId="0" applyFont="1" applyFill="1" applyBorder="1"/>
    <xf numFmtId="0" fontId="3" fillId="6" borderId="5" xfId="0" applyFont="1" applyFill="1" applyBorder="1"/>
    <xf numFmtId="0" fontId="3" fillId="4" borderId="7" xfId="0" applyFont="1" applyFill="1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41" fontId="0" fillId="0" borderId="6" xfId="0" applyNumberFormat="1" applyBorder="1"/>
    <xf numFmtId="0" fontId="3" fillId="5" borderId="1" xfId="0" applyFont="1" applyFill="1" applyBorder="1" applyAlignment="1">
      <alignment horizontal="center"/>
    </xf>
    <xf numFmtId="9" fontId="3" fillId="5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3" borderId="9" xfId="0" applyFill="1" applyBorder="1"/>
    <xf numFmtId="41" fontId="3" fillId="4" borderId="1" xfId="2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right"/>
    </xf>
    <xf numFmtId="0" fontId="0" fillId="0" borderId="3" xfId="0" applyBorder="1" applyAlignment="1">
      <alignment vertical="center"/>
    </xf>
    <xf numFmtId="0" fontId="3" fillId="7" borderId="1" xfId="0" applyFont="1" applyFill="1" applyBorder="1"/>
    <xf numFmtId="43" fontId="3" fillId="7" borderId="1" xfId="1" applyFont="1" applyFill="1" applyBorder="1"/>
    <xf numFmtId="0" fontId="6" fillId="0" borderId="1" xfId="0" applyFont="1" applyBorder="1"/>
    <xf numFmtId="41" fontId="3" fillId="7" borderId="1" xfId="2" applyFont="1" applyFill="1" applyBorder="1" applyAlignment="1">
      <alignment horizontal="center"/>
    </xf>
    <xf numFmtId="41" fontId="0" fillId="0" borderId="1" xfId="2" applyFont="1" applyBorder="1"/>
    <xf numFmtId="0" fontId="6" fillId="0" borderId="11" xfId="0" applyFont="1" applyBorder="1"/>
    <xf numFmtId="41" fontId="3" fillId="4" borderId="3" xfId="2" applyFont="1" applyFill="1" applyBorder="1"/>
    <xf numFmtId="14" fontId="6" fillId="0" borderId="0" xfId="0" applyNumberFormat="1" applyFont="1"/>
    <xf numFmtId="0" fontId="3" fillId="5" borderId="2" xfId="0" applyFont="1" applyFill="1" applyBorder="1"/>
    <xf numFmtId="3" fontId="2" fillId="3" borderId="1" xfId="0" applyNumberFormat="1" applyFont="1" applyFill="1" applyBorder="1" applyAlignment="1">
      <alignment horizontal="right"/>
    </xf>
    <xf numFmtId="43" fontId="0" fillId="0" borderId="1" xfId="1" applyFont="1" applyBorder="1"/>
    <xf numFmtId="41" fontId="4" fillId="0" borderId="2" xfId="0" applyNumberFormat="1" applyFont="1" applyBorder="1" applyAlignment="1">
      <alignment horizontal="center" vertical="center"/>
    </xf>
    <xf numFmtId="41" fontId="0" fillId="0" borderId="1" xfId="2" applyFont="1" applyBorder="1" applyAlignment="1">
      <alignment horizontal="center"/>
    </xf>
    <xf numFmtId="0" fontId="3" fillId="5" borderId="10" xfId="0" applyFont="1" applyFill="1" applyBorder="1"/>
    <xf numFmtId="41" fontId="3" fillId="7" borderId="1" xfId="0" applyNumberFormat="1" applyFont="1" applyFill="1" applyBorder="1"/>
    <xf numFmtId="41" fontId="2" fillId="3" borderId="1" xfId="0" applyNumberFormat="1" applyFont="1" applyFill="1" applyBorder="1" applyAlignment="1">
      <alignment horizontal="right"/>
    </xf>
    <xf numFmtId="0" fontId="5" fillId="0" borderId="1" xfId="0" applyFont="1" applyBorder="1"/>
    <xf numFmtId="41" fontId="5" fillId="0" borderId="1" xfId="0" applyNumberFormat="1" applyFont="1" applyBorder="1"/>
    <xf numFmtId="0" fontId="3" fillId="5" borderId="10" xfId="0" applyFont="1" applyFill="1" applyBorder="1" applyAlignment="1">
      <alignment horizontal="center"/>
    </xf>
    <xf numFmtId="41" fontId="0" fillId="0" borderId="3" xfId="0" applyNumberFormat="1" applyBorder="1"/>
    <xf numFmtId="14" fontId="6" fillId="0" borderId="1" xfId="0" applyNumberFormat="1" applyFont="1" applyBorder="1"/>
    <xf numFmtId="14" fontId="5" fillId="0" borderId="1" xfId="0" applyNumberFormat="1" applyFont="1" applyBorder="1"/>
    <xf numFmtId="0" fontId="0" fillId="0" borderId="1" xfId="0" applyBorder="1"/>
    <xf numFmtId="0" fontId="0" fillId="3" borderId="12" xfId="0" applyFill="1" applyBorder="1"/>
    <xf numFmtId="164" fontId="0" fillId="0" borderId="0" xfId="0" applyNumberFormat="1"/>
    <xf numFmtId="41" fontId="2" fillId="3" borderId="1" xfId="0" applyNumberFormat="1" applyFont="1" applyFill="1" applyBorder="1" applyAlignment="1">
      <alignment horizontal="center"/>
    </xf>
    <xf numFmtId="165" fontId="5" fillId="0" borderId="1" xfId="0" applyNumberFormat="1" applyFont="1" applyBorder="1"/>
    <xf numFmtId="165" fontId="6" fillId="0" borderId="1" xfId="0" applyNumberFormat="1" applyFont="1" applyBorder="1"/>
    <xf numFmtId="41" fontId="4" fillId="0" borderId="13" xfId="0" applyNumberFormat="1" applyFont="1" applyBorder="1" applyAlignment="1">
      <alignment horizontal="center" vertical="center"/>
    </xf>
    <xf numFmtId="41" fontId="3" fillId="6" borderId="1" xfId="0" applyNumberFormat="1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/>
    </xf>
    <xf numFmtId="9" fontId="3" fillId="5" borderId="2" xfId="0" applyNumberFormat="1" applyFont="1" applyFill="1" applyBorder="1" applyAlignment="1">
      <alignment horizontal="center"/>
    </xf>
    <xf numFmtId="164" fontId="0" fillId="0" borderId="1" xfId="0" applyNumberFormat="1" applyBorder="1"/>
    <xf numFmtId="41" fontId="3" fillId="4" borderId="3" xfId="2" applyFont="1" applyFill="1" applyBorder="1" applyAlignment="1">
      <alignment horizontal="center"/>
    </xf>
    <xf numFmtId="41" fontId="5" fillId="0" borderId="3" xfId="0" applyNumberFormat="1" applyFont="1" applyBorder="1"/>
    <xf numFmtId="41" fontId="7" fillId="7" borderId="3" xfId="0" applyNumberFormat="1" applyFont="1" applyFill="1" applyBorder="1"/>
    <xf numFmtId="0" fontId="5" fillId="0" borderId="11" xfId="0" applyFont="1" applyBorder="1"/>
    <xf numFmtId="165" fontId="5" fillId="0" borderId="0" xfId="0" applyNumberFormat="1" applyFont="1"/>
    <xf numFmtId="41" fontId="0" fillId="0" borderId="5" xfId="2" applyFont="1" applyBorder="1" applyAlignment="1">
      <alignment horizontal="center"/>
    </xf>
    <xf numFmtId="9" fontId="3" fillId="5" borderId="5" xfId="0" applyNumberFormat="1" applyFont="1" applyFill="1" applyBorder="1" applyAlignment="1">
      <alignment horizontal="center"/>
    </xf>
    <xf numFmtId="164" fontId="9" fillId="0" borderId="1" xfId="4" applyNumberFormat="1" applyFont="1" applyBorder="1"/>
    <xf numFmtId="41" fontId="10" fillId="8" borderId="0" xfId="0" applyNumberFormat="1" applyFont="1" applyFill="1"/>
    <xf numFmtId="41" fontId="0" fillId="8" borderId="1" xfId="2" applyFont="1" applyFill="1" applyBorder="1" applyAlignment="1">
      <alignment horizontal="center"/>
    </xf>
    <xf numFmtId="164" fontId="0" fillId="8" borderId="0" xfId="0" applyNumberFormat="1" applyFill="1"/>
    <xf numFmtId="41" fontId="0" fillId="8" borderId="0" xfId="0" applyNumberFormat="1" applyFill="1"/>
    <xf numFmtId="166" fontId="0" fillId="0" borderId="1" xfId="0" applyNumberFormat="1" applyBorder="1" applyAlignment="1">
      <alignment vertical="center"/>
    </xf>
    <xf numFmtId="41" fontId="3" fillId="7" borderId="3" xfId="0" applyNumberFormat="1" applyFont="1" applyFill="1" applyBorder="1"/>
    <xf numFmtId="0" fontId="5" fillId="0" borderId="0" xfId="0" applyFont="1"/>
    <xf numFmtId="41" fontId="4" fillId="0" borderId="2" xfId="0" applyNumberFormat="1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8" borderId="13" xfId="0" applyFill="1" applyBorder="1" applyAlignment="1">
      <alignment horizont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3" xfId="0" applyNumberFormat="1" applyFont="1" applyBorder="1" applyAlignment="1">
      <alignment horizontal="center" vertical="center"/>
    </xf>
    <xf numFmtId="0" fontId="10" fillId="8" borderId="13" xfId="0" applyFont="1" applyFill="1" applyBorder="1" applyAlignment="1">
      <alignment horizontal="center"/>
    </xf>
    <xf numFmtId="41" fontId="4" fillId="0" borderId="3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8" borderId="13" xfId="0" applyNumberFormat="1" applyFill="1" applyBorder="1" applyAlignment="1">
      <alignment horizontal="center"/>
    </xf>
    <xf numFmtId="41" fontId="4" fillId="0" borderId="2" xfId="0" applyNumberFormat="1" applyFont="1" applyBorder="1" applyAlignment="1">
      <alignment horizontal="center" vertical="center" wrapText="1"/>
    </xf>
    <xf numFmtId="41" fontId="4" fillId="0" borderId="3" xfId="0" applyNumberFormat="1" applyFont="1" applyBorder="1" applyAlignment="1">
      <alignment horizontal="center" vertical="center" wrapText="1"/>
    </xf>
    <xf numFmtId="41" fontId="4" fillId="0" borderId="10" xfId="0" applyNumberFormat="1" applyFont="1" applyBorder="1" applyAlignment="1">
      <alignment horizontal="center" vertical="center" wrapText="1"/>
    </xf>
  </cellXfs>
  <cellStyles count="5">
    <cellStyle name="Comma" xfId="1" builtinId="3"/>
    <cellStyle name="Comma [0]" xfId="2" builtinId="6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6"/>
  <sheetViews>
    <sheetView view="pageBreakPreview" topLeftCell="A12" zoomScaleNormal="100" zoomScaleSheetLayoutView="100" workbookViewId="0">
      <selection activeCell="B29" sqref="B29:D29"/>
    </sheetView>
  </sheetViews>
  <sheetFormatPr defaultRowHeight="15" x14ac:dyDescent="0.25"/>
  <cols>
    <col min="1" max="1" width="13.42578125" bestFit="1" customWidth="1"/>
    <col min="2" max="2" width="14.28515625" customWidth="1"/>
    <col min="3" max="3" width="15.7109375" bestFit="1" customWidth="1"/>
    <col min="4" max="4" width="12.5703125" bestFit="1" customWidth="1"/>
    <col min="5" max="5" width="13.7109375" customWidth="1"/>
    <col min="6" max="6" width="18" customWidth="1"/>
    <col min="7" max="7" width="21.8554687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16</v>
      </c>
    </row>
    <row r="2" spans="1:7" x14ac:dyDescent="0.25">
      <c r="A2" s="76" t="s">
        <v>41</v>
      </c>
      <c r="B2" s="74" t="s">
        <v>8</v>
      </c>
      <c r="C2" s="40">
        <f>D2+E2</f>
        <v>9981563.9399999995</v>
      </c>
      <c r="D2" s="43">
        <v>9981563.9399999995</v>
      </c>
      <c r="E2" s="43"/>
      <c r="F2" s="42">
        <v>1231010001</v>
      </c>
      <c r="G2" s="52">
        <v>45209</v>
      </c>
    </row>
    <row r="3" spans="1:7" x14ac:dyDescent="0.25">
      <c r="A3" s="77"/>
      <c r="B3" s="75"/>
      <c r="C3" s="40">
        <f>D3+E3</f>
        <v>8553619.8000000007</v>
      </c>
      <c r="D3" s="43">
        <v>7231740.04</v>
      </c>
      <c r="E3" s="43">
        <v>1321879.76</v>
      </c>
      <c r="F3" s="42">
        <v>1231024001</v>
      </c>
      <c r="G3" s="52">
        <v>45223</v>
      </c>
    </row>
    <row r="4" spans="1:7" x14ac:dyDescent="0.25">
      <c r="A4" s="77"/>
      <c r="B4" s="75"/>
      <c r="C4" s="40">
        <f t="shared" ref="C4:C6" si="0">D4+E4</f>
        <v>17831838.5</v>
      </c>
      <c r="D4" s="43">
        <v>17831838.5</v>
      </c>
      <c r="E4" s="43"/>
      <c r="F4" s="42">
        <v>1231026001</v>
      </c>
      <c r="G4" s="52">
        <v>45225</v>
      </c>
    </row>
    <row r="5" spans="1:7" x14ac:dyDescent="0.25">
      <c r="A5" s="77"/>
      <c r="B5" s="75"/>
      <c r="C5" s="40"/>
      <c r="D5" s="43"/>
      <c r="E5" s="43"/>
      <c r="F5" s="42"/>
      <c r="G5" s="52"/>
    </row>
    <row r="6" spans="1:7" x14ac:dyDescent="0.25">
      <c r="A6" s="77"/>
      <c r="B6" s="75"/>
      <c r="C6" s="40">
        <f t="shared" si="0"/>
        <v>0</v>
      </c>
      <c r="D6" s="43"/>
      <c r="E6" s="43"/>
      <c r="F6" s="42"/>
      <c r="G6" s="52"/>
    </row>
    <row r="7" spans="1:7" x14ac:dyDescent="0.25">
      <c r="A7" s="78"/>
      <c r="B7" s="10" t="s">
        <v>4</v>
      </c>
      <c r="C7" s="40">
        <f>D7+E7</f>
        <v>36367022.240000002</v>
      </c>
      <c r="D7" s="43">
        <f>SUM(D2:D6)</f>
        <v>35045142.480000004</v>
      </c>
      <c r="E7" s="8">
        <f>SUM(E2:E6)</f>
        <v>1321879.76</v>
      </c>
      <c r="F7" s="29"/>
      <c r="G7" s="48"/>
    </row>
    <row r="8" spans="1:7" ht="15.75" thickBot="1" x14ac:dyDescent="0.3">
      <c r="C8" s="12"/>
      <c r="D8" s="13"/>
      <c r="E8" s="13"/>
      <c r="F8" s="19"/>
    </row>
    <row r="9" spans="1:7" x14ac:dyDescent="0.25">
      <c r="A9" s="7" t="s">
        <v>1</v>
      </c>
      <c r="B9" s="9" t="s">
        <v>2</v>
      </c>
      <c r="C9" s="34" t="s">
        <v>3</v>
      </c>
      <c r="D9" s="34" t="s">
        <v>9</v>
      </c>
      <c r="E9" s="34" t="s">
        <v>10</v>
      </c>
      <c r="F9" s="44" t="s">
        <v>7</v>
      </c>
      <c r="G9" s="39" t="s">
        <v>16</v>
      </c>
    </row>
    <row r="10" spans="1:7" x14ac:dyDescent="0.25">
      <c r="A10" s="76" t="s">
        <v>42</v>
      </c>
      <c r="B10" s="80" t="s">
        <v>8</v>
      </c>
      <c r="C10" s="40">
        <f t="shared" ref="C10:C17" si="1">D10+E10</f>
        <v>9847758.1600000001</v>
      </c>
      <c r="D10" s="43">
        <v>9847758.1600000001</v>
      </c>
      <c r="E10" s="43"/>
      <c r="F10" s="42">
        <v>1231107008</v>
      </c>
      <c r="G10" s="52">
        <v>45237</v>
      </c>
    </row>
    <row r="11" spans="1:7" x14ac:dyDescent="0.25">
      <c r="A11" s="77"/>
      <c r="B11" s="81"/>
      <c r="C11" s="40">
        <f t="shared" si="1"/>
        <v>15354177.02</v>
      </c>
      <c r="D11" s="43">
        <v>15354177.02</v>
      </c>
      <c r="E11" s="43"/>
      <c r="F11" s="42">
        <v>1231108002</v>
      </c>
      <c r="G11" s="52">
        <v>45238</v>
      </c>
    </row>
    <row r="12" spans="1:7" x14ac:dyDescent="0.25">
      <c r="A12" s="77"/>
      <c r="B12" s="81"/>
      <c r="C12" s="40">
        <f t="shared" si="1"/>
        <v>5326017.38</v>
      </c>
      <c r="D12" s="43">
        <v>5326017.38</v>
      </c>
      <c r="E12" s="43"/>
      <c r="F12" s="42">
        <v>1231110002</v>
      </c>
      <c r="G12" s="52">
        <v>45240</v>
      </c>
    </row>
    <row r="13" spans="1:7" x14ac:dyDescent="0.25">
      <c r="A13" s="77"/>
      <c r="B13" s="81"/>
      <c r="C13" s="40">
        <f t="shared" si="1"/>
        <v>13265797.400000002</v>
      </c>
      <c r="D13" s="43"/>
      <c r="E13" s="43">
        <v>13265797.400000002</v>
      </c>
      <c r="F13" s="42">
        <v>1231120004</v>
      </c>
      <c r="G13" s="52">
        <v>45250</v>
      </c>
    </row>
    <row r="14" spans="1:7" x14ac:dyDescent="0.25">
      <c r="A14" s="77"/>
      <c r="B14" s="81"/>
      <c r="C14" s="40">
        <f t="shared" si="1"/>
        <v>6963988.4000000004</v>
      </c>
      <c r="D14" s="43">
        <v>6963988.4000000004</v>
      </c>
      <c r="E14" s="43"/>
      <c r="F14" s="42">
        <v>1231125003</v>
      </c>
      <c r="G14" s="52">
        <v>45255</v>
      </c>
    </row>
    <row r="15" spans="1:7" x14ac:dyDescent="0.25">
      <c r="A15" s="77"/>
      <c r="B15" s="81"/>
      <c r="C15" s="40">
        <f t="shared" si="1"/>
        <v>6386583.3600000013</v>
      </c>
      <c r="D15" s="43">
        <v>6386583.3600000013</v>
      </c>
      <c r="E15" s="43"/>
      <c r="F15" s="42">
        <v>1231125004</v>
      </c>
      <c r="G15" s="52">
        <v>45255</v>
      </c>
    </row>
    <row r="16" spans="1:7" x14ac:dyDescent="0.25">
      <c r="A16" s="77"/>
      <c r="B16" s="81"/>
      <c r="C16" s="40">
        <f t="shared" si="1"/>
        <v>0</v>
      </c>
      <c r="D16" s="2"/>
      <c r="E16" s="2"/>
      <c r="F16" s="42"/>
      <c r="G16" s="52"/>
    </row>
    <row r="17" spans="1:7" x14ac:dyDescent="0.25">
      <c r="A17" s="78"/>
      <c r="B17" s="11" t="s">
        <v>4</v>
      </c>
      <c r="C17" s="61">
        <f t="shared" si="1"/>
        <v>57144321.719999999</v>
      </c>
      <c r="D17" s="60">
        <f>SUM(D10:D16)</f>
        <v>43878524.32</v>
      </c>
      <c r="E17" s="60">
        <f>SUM(E10:E16)</f>
        <v>13265797.400000002</v>
      </c>
      <c r="F17" s="59"/>
    </row>
    <row r="18" spans="1:7" x14ac:dyDescent="0.25">
      <c r="C18" s="15"/>
      <c r="D18" s="13"/>
      <c r="E18" s="14"/>
      <c r="F18" s="21"/>
    </row>
    <row r="19" spans="1:7" x14ac:dyDescent="0.25">
      <c r="A19" s="7" t="s">
        <v>1</v>
      </c>
      <c r="B19" s="9" t="s">
        <v>2</v>
      </c>
      <c r="C19" s="34" t="s">
        <v>3</v>
      </c>
      <c r="D19" s="34" t="s">
        <v>9</v>
      </c>
      <c r="E19" s="34" t="s">
        <v>10</v>
      </c>
      <c r="F19" s="22" t="s">
        <v>7</v>
      </c>
      <c r="G19" s="39" t="s">
        <v>16</v>
      </c>
    </row>
    <row r="20" spans="1:7" x14ac:dyDescent="0.25">
      <c r="A20" s="76" t="s">
        <v>43</v>
      </c>
      <c r="B20" s="80" t="s">
        <v>8</v>
      </c>
      <c r="C20" s="40">
        <f t="shared" ref="C20:C24" si="2">D20+E20</f>
        <v>7049735.1200000001</v>
      </c>
      <c r="D20" s="2">
        <v>1743416.1600000001</v>
      </c>
      <c r="E20" s="2">
        <v>5306318.96</v>
      </c>
      <c r="F20" s="42">
        <v>1231208001</v>
      </c>
      <c r="G20" s="52">
        <v>45268</v>
      </c>
    </row>
    <row r="21" spans="1:7" x14ac:dyDescent="0.25">
      <c r="A21" s="77"/>
      <c r="B21" s="81"/>
      <c r="C21" s="40">
        <f t="shared" si="2"/>
        <v>18395800</v>
      </c>
      <c r="D21" s="2"/>
      <c r="E21" s="2">
        <v>18395800</v>
      </c>
      <c r="F21" s="42">
        <v>1231215001</v>
      </c>
      <c r="G21" s="52">
        <v>45275</v>
      </c>
    </row>
    <row r="22" spans="1:7" x14ac:dyDescent="0.25">
      <c r="A22" s="77"/>
      <c r="B22" s="81"/>
      <c r="C22" s="40">
        <f t="shared" si="2"/>
        <v>28834647.740000002</v>
      </c>
      <c r="D22" s="2">
        <v>22870079.240000002</v>
      </c>
      <c r="E22" s="2">
        <v>5964568.5</v>
      </c>
      <c r="F22" s="42">
        <v>1231230008</v>
      </c>
      <c r="G22" s="52">
        <v>45290</v>
      </c>
    </row>
    <row r="23" spans="1:7" x14ac:dyDescent="0.25">
      <c r="A23" s="77"/>
      <c r="B23" s="81"/>
      <c r="C23" s="40">
        <f t="shared" si="2"/>
        <v>4823585.5200000005</v>
      </c>
      <c r="D23" s="2">
        <v>4823585.5200000005</v>
      </c>
      <c r="E23" s="2"/>
      <c r="F23" s="42">
        <v>1231230013</v>
      </c>
      <c r="G23" s="52">
        <v>45290</v>
      </c>
    </row>
    <row r="24" spans="1:7" x14ac:dyDescent="0.25">
      <c r="A24" s="77"/>
      <c r="B24" s="81"/>
      <c r="C24" s="40">
        <f t="shared" si="2"/>
        <v>0</v>
      </c>
      <c r="D24" s="2"/>
      <c r="E24" s="2"/>
      <c r="F24" s="42"/>
      <c r="G24" s="52"/>
    </row>
    <row r="25" spans="1:7" x14ac:dyDescent="0.25">
      <c r="A25" s="77"/>
      <c r="B25" s="81"/>
      <c r="C25" s="40">
        <f t="shared" ref="C25:C27" si="3">D25+E25</f>
        <v>0</v>
      </c>
      <c r="D25" s="2"/>
      <c r="E25" s="2"/>
      <c r="F25" s="28"/>
      <c r="G25" s="53"/>
    </row>
    <row r="26" spans="1:7" x14ac:dyDescent="0.25">
      <c r="A26" s="77"/>
      <c r="B26" s="82"/>
      <c r="C26" s="40">
        <f t="shared" si="3"/>
        <v>0</v>
      </c>
      <c r="D26" s="2"/>
      <c r="E26" s="2"/>
      <c r="F26" s="28"/>
      <c r="G26" s="46"/>
    </row>
    <row r="27" spans="1:7" x14ac:dyDescent="0.25">
      <c r="A27" s="25"/>
      <c r="B27" s="11" t="s">
        <v>4</v>
      </c>
      <c r="C27" s="40">
        <f t="shared" si="3"/>
        <v>59103768.380000003</v>
      </c>
      <c r="D27" s="45">
        <f>SUM(D20:D26)</f>
        <v>29437080.920000002</v>
      </c>
      <c r="E27" s="32">
        <f>SUM(E20:E26)</f>
        <v>29666687.460000001</v>
      </c>
      <c r="F27" s="32"/>
    </row>
    <row r="28" spans="1:7" x14ac:dyDescent="0.25">
      <c r="C28" s="15"/>
      <c r="D28" s="13"/>
      <c r="E28" s="14"/>
    </row>
    <row r="29" spans="1:7" x14ac:dyDescent="0.25">
      <c r="A29" s="16" t="s">
        <v>9</v>
      </c>
      <c r="B29" s="18" t="s">
        <v>41</v>
      </c>
      <c r="C29" s="18" t="s">
        <v>42</v>
      </c>
      <c r="D29" s="18" t="s">
        <v>43</v>
      </c>
      <c r="E29" s="17" t="s">
        <v>0</v>
      </c>
      <c r="F29" s="17" t="s">
        <v>15</v>
      </c>
      <c r="G29" s="18" t="s">
        <v>25</v>
      </c>
    </row>
    <row r="30" spans="1:7" x14ac:dyDescent="0.25">
      <c r="A30" s="5">
        <v>500000000</v>
      </c>
      <c r="B30" s="2">
        <f>D7</f>
        <v>35045142.480000004</v>
      </c>
      <c r="C30" s="2">
        <f>D17</f>
        <v>43878524.32</v>
      </c>
      <c r="D30" s="2">
        <f>D27</f>
        <v>29437080.920000002</v>
      </c>
      <c r="E30" s="23">
        <f>SUM(B30:D30)</f>
        <v>108360747.72000001</v>
      </c>
      <c r="F30" s="64"/>
      <c r="G30" s="30">
        <f>E30*5%</f>
        <v>5418037.3860000009</v>
      </c>
    </row>
    <row r="31" spans="1:7" x14ac:dyDescent="0.25">
      <c r="A31" s="4">
        <f>A30-E30</f>
        <v>391639252.27999997</v>
      </c>
      <c r="G31" s="58"/>
    </row>
    <row r="32" spans="1:7" x14ac:dyDescent="0.25">
      <c r="G32" s="30"/>
    </row>
    <row r="33" spans="1:7" x14ac:dyDescent="0.25">
      <c r="A33" s="16" t="s">
        <v>10</v>
      </c>
      <c r="B33" s="18" t="s">
        <v>41</v>
      </c>
      <c r="C33" s="18" t="s">
        <v>42</v>
      </c>
      <c r="D33" s="18" t="s">
        <v>43</v>
      </c>
      <c r="E33" s="17" t="s">
        <v>0</v>
      </c>
      <c r="F33" s="65" t="s">
        <v>15</v>
      </c>
      <c r="G33" s="18" t="s">
        <v>25</v>
      </c>
    </row>
    <row r="34" spans="1:7" x14ac:dyDescent="0.25">
      <c r="A34" s="5">
        <v>167000000</v>
      </c>
      <c r="B34" s="2">
        <f>E7</f>
        <v>1321879.76</v>
      </c>
      <c r="C34" s="2">
        <f>E17</f>
        <v>13265797.400000002</v>
      </c>
      <c r="D34" s="2">
        <f>E27</f>
        <v>29666687.460000001</v>
      </c>
      <c r="E34" s="23">
        <f>SUM(B34:D34)</f>
        <v>44254364.620000005</v>
      </c>
      <c r="F34" s="64">
        <f>E34*3%</f>
        <v>1327630.9386</v>
      </c>
      <c r="G34" s="30">
        <f>E34*5%</f>
        <v>2212718.2310000001</v>
      </c>
    </row>
    <row r="35" spans="1:7" x14ac:dyDescent="0.25">
      <c r="A35" s="4">
        <f>A34-E34</f>
        <v>122745635.38</v>
      </c>
      <c r="E35" s="79" t="s">
        <v>30</v>
      </c>
      <c r="F35" s="79"/>
      <c r="G35" s="70">
        <f>G30+G34</f>
        <v>7630755.6170000006</v>
      </c>
    </row>
    <row r="36" spans="1:7" x14ac:dyDescent="0.25">
      <c r="D36" s="4"/>
    </row>
  </sheetData>
  <mergeCells count="7">
    <mergeCell ref="B2:B6"/>
    <mergeCell ref="A2:A7"/>
    <mergeCell ref="E35:F35"/>
    <mergeCell ref="A10:A17"/>
    <mergeCell ref="B10:B16"/>
    <mergeCell ref="B20:B26"/>
    <mergeCell ref="A20:A26"/>
  </mergeCells>
  <pageMargins left="0.70866141732283472" right="0.70866141732283472" top="0.74803149606299213" bottom="0.74803149606299213" header="0.31496062992125984" footer="0.31496062992125984"/>
  <pageSetup paperSize="9" scale="7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24"/>
  <sheetViews>
    <sheetView view="pageBreakPreview" zoomScale="60" zoomScaleNormal="100" workbookViewId="0">
      <selection activeCell="J32" sqref="J32"/>
    </sheetView>
  </sheetViews>
  <sheetFormatPr defaultRowHeight="15" x14ac:dyDescent="0.25"/>
  <cols>
    <col min="1" max="1" width="12.5703125" bestFit="1" customWidth="1"/>
    <col min="2" max="2" width="16.7109375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9.42578125" bestFit="1" customWidth="1"/>
  </cols>
  <sheetData>
    <row r="2" spans="1:7" x14ac:dyDescent="0.25">
      <c r="A2" s="7" t="s">
        <v>1</v>
      </c>
      <c r="B2" s="9" t="s">
        <v>2</v>
      </c>
      <c r="C2" s="34" t="s">
        <v>3</v>
      </c>
      <c r="D2" s="34" t="s">
        <v>9</v>
      </c>
      <c r="E2" s="34" t="s">
        <v>10</v>
      </c>
      <c r="F2" s="22" t="s">
        <v>6</v>
      </c>
      <c r="G2" s="39" t="s">
        <v>16</v>
      </c>
    </row>
    <row r="3" spans="1:7" ht="15" customHeight="1" x14ac:dyDescent="0.25">
      <c r="A3" s="76" t="s">
        <v>41</v>
      </c>
      <c r="B3" s="87" t="s">
        <v>44</v>
      </c>
      <c r="C3" s="40">
        <f>D3+E3</f>
        <v>1050983.55</v>
      </c>
      <c r="D3" s="43"/>
      <c r="E3" s="43">
        <v>1050983.55</v>
      </c>
      <c r="F3" s="42">
        <v>1231014003</v>
      </c>
      <c r="G3" s="52">
        <v>45213</v>
      </c>
    </row>
    <row r="4" spans="1:7" ht="15.75" customHeight="1" x14ac:dyDescent="0.25">
      <c r="A4" s="77"/>
      <c r="B4" s="88"/>
      <c r="C4" s="40">
        <f>D4+E4</f>
        <v>2198012.7700000005</v>
      </c>
      <c r="D4" s="43">
        <v>1211787.7200000002</v>
      </c>
      <c r="E4" s="43">
        <v>986225.05</v>
      </c>
      <c r="F4" s="42">
        <v>1231028001</v>
      </c>
      <c r="G4" s="52">
        <v>45227</v>
      </c>
    </row>
    <row r="5" spans="1:7" ht="26.25" customHeight="1" x14ac:dyDescent="0.25">
      <c r="A5" s="77"/>
      <c r="B5" s="10" t="s">
        <v>4</v>
      </c>
      <c r="C5" s="55">
        <f>SUM(C3:C4)</f>
        <v>3248996.3200000003</v>
      </c>
      <c r="D5" s="43">
        <f>SUM(D3:D4)</f>
        <v>1211787.7200000002</v>
      </c>
      <c r="E5" s="8">
        <f>SUM(E3:E4)</f>
        <v>2037208.6</v>
      </c>
      <c r="F5" s="29"/>
      <c r="G5" s="48"/>
    </row>
    <row r="6" spans="1:7" ht="15.75" thickBot="1" x14ac:dyDescent="0.3">
      <c r="C6" s="12"/>
      <c r="D6" s="13"/>
      <c r="E6" s="13"/>
      <c r="F6" s="19"/>
    </row>
    <row r="7" spans="1:7" x14ac:dyDescent="0.25">
      <c r="A7" s="7" t="s">
        <v>1</v>
      </c>
      <c r="B7" s="9" t="s">
        <v>2</v>
      </c>
      <c r="C7" s="34" t="s">
        <v>3</v>
      </c>
      <c r="D7" s="34" t="s">
        <v>9</v>
      </c>
      <c r="E7" s="34" t="s">
        <v>23</v>
      </c>
      <c r="F7" s="44" t="s">
        <v>7</v>
      </c>
      <c r="G7" s="39" t="s">
        <v>16</v>
      </c>
    </row>
    <row r="8" spans="1:7" ht="15" customHeight="1" x14ac:dyDescent="0.25">
      <c r="A8" s="76" t="s">
        <v>42</v>
      </c>
      <c r="B8" s="87" t="s">
        <v>44</v>
      </c>
      <c r="C8" s="40">
        <f>D8+E8</f>
        <v>2851032.9300000006</v>
      </c>
      <c r="D8" s="4">
        <v>1864807.8800000004</v>
      </c>
      <c r="E8" s="4">
        <v>986225.05</v>
      </c>
      <c r="F8" s="62">
        <v>1231120005</v>
      </c>
      <c r="G8" s="63">
        <v>45250</v>
      </c>
    </row>
    <row r="9" spans="1:7" ht="15" customHeight="1" x14ac:dyDescent="0.25">
      <c r="A9" s="77"/>
      <c r="B9" s="89"/>
      <c r="C9" s="40">
        <f>D9+E9</f>
        <v>0</v>
      </c>
      <c r="D9" s="2"/>
      <c r="E9" s="2"/>
      <c r="F9" s="28"/>
      <c r="G9" s="46"/>
    </row>
    <row r="10" spans="1:7" ht="15" customHeight="1" x14ac:dyDescent="0.25">
      <c r="A10" s="77"/>
      <c r="B10" s="88"/>
      <c r="C10" s="26"/>
      <c r="D10" s="2"/>
      <c r="E10" s="27"/>
      <c r="F10" s="28"/>
      <c r="G10" s="46"/>
    </row>
    <row r="11" spans="1:7" x14ac:dyDescent="0.25">
      <c r="A11" s="78"/>
      <c r="B11" s="11" t="s">
        <v>4</v>
      </c>
      <c r="C11" s="40">
        <f>D11+E11</f>
        <v>2851032.9300000006</v>
      </c>
      <c r="D11" s="2">
        <f>SUM(D8:D10)</f>
        <v>1864807.8800000004</v>
      </c>
      <c r="E11" s="2">
        <f>SUM(E8:E10)</f>
        <v>986225.05</v>
      </c>
      <c r="F11" s="20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9</v>
      </c>
      <c r="E13" s="34" t="s">
        <v>10</v>
      </c>
      <c r="F13" s="22" t="s">
        <v>7</v>
      </c>
      <c r="G13" s="39" t="s">
        <v>16</v>
      </c>
    </row>
    <row r="14" spans="1:7" ht="15" customHeight="1" x14ac:dyDescent="0.25">
      <c r="A14" s="76" t="s">
        <v>43</v>
      </c>
      <c r="B14" s="87" t="s">
        <v>44</v>
      </c>
      <c r="C14" s="40">
        <f>D14+E14</f>
        <v>3587127.2</v>
      </c>
      <c r="D14" s="43">
        <v>804478.08000000007</v>
      </c>
      <c r="E14" s="43">
        <v>2782649.12</v>
      </c>
      <c r="F14" s="62">
        <v>1231230005</v>
      </c>
      <c r="G14" s="63">
        <v>45290</v>
      </c>
    </row>
    <row r="15" spans="1:7" ht="15" customHeight="1" x14ac:dyDescent="0.25">
      <c r="A15" s="77"/>
      <c r="B15" s="89"/>
      <c r="C15" s="40">
        <f>D15+E15</f>
        <v>0</v>
      </c>
      <c r="D15" s="2"/>
      <c r="E15" s="2"/>
      <c r="F15" s="42"/>
      <c r="G15" s="52"/>
    </row>
    <row r="16" spans="1:7" ht="15" customHeight="1" x14ac:dyDescent="0.25">
      <c r="A16" s="77"/>
      <c r="B16" s="89"/>
      <c r="C16" s="26"/>
      <c r="D16" s="2"/>
      <c r="E16" s="2"/>
      <c r="F16" s="28"/>
      <c r="G16" s="46"/>
    </row>
    <row r="17" spans="1:7" ht="15" customHeight="1" x14ac:dyDescent="0.25">
      <c r="A17" s="77"/>
      <c r="B17" s="88"/>
      <c r="C17" s="1"/>
      <c r="D17" s="2"/>
      <c r="E17" s="2"/>
      <c r="F17" s="28"/>
      <c r="G17" s="46"/>
    </row>
    <row r="18" spans="1:7" x14ac:dyDescent="0.25">
      <c r="A18" s="25"/>
      <c r="B18" s="11" t="s">
        <v>4</v>
      </c>
      <c r="C18" s="40">
        <f>D18+E18</f>
        <v>3587127.2</v>
      </c>
      <c r="D18" s="45">
        <f>SUM(D14:D17)</f>
        <v>804478.08000000007</v>
      </c>
      <c r="E18" s="32">
        <f>SUM(E14:E17)</f>
        <v>2782649.12</v>
      </c>
      <c r="F18" s="32"/>
    </row>
    <row r="19" spans="1:7" x14ac:dyDescent="0.25">
      <c r="C19" s="15"/>
      <c r="D19" s="13"/>
      <c r="E19" s="14"/>
    </row>
    <row r="20" spans="1:7" x14ac:dyDescent="0.25">
      <c r="A20" s="16" t="s">
        <v>24</v>
      </c>
      <c r="B20" s="18" t="s">
        <v>41</v>
      </c>
      <c r="C20" s="18" t="s">
        <v>42</v>
      </c>
      <c r="D20" s="18" t="s">
        <v>43</v>
      </c>
      <c r="E20" s="17" t="s">
        <v>0</v>
      </c>
      <c r="F20" s="17">
        <v>0.03</v>
      </c>
    </row>
    <row r="21" spans="1:7" x14ac:dyDescent="0.25">
      <c r="A21" s="5"/>
      <c r="B21" s="2">
        <f>C5</f>
        <v>3248996.3200000003</v>
      </c>
      <c r="C21" s="2">
        <f>C11</f>
        <v>2851032.9300000006</v>
      </c>
      <c r="D21" s="2">
        <f>C18</f>
        <v>3587127.2</v>
      </c>
      <c r="E21" s="23">
        <f>SUM(B21:D21)</f>
        <v>9687156.4500000011</v>
      </c>
      <c r="F21" s="38">
        <f>E21*3%</f>
        <v>290614.69349999999</v>
      </c>
    </row>
    <row r="24" spans="1:7" x14ac:dyDescent="0.25">
      <c r="D24" s="4"/>
      <c r="E24" s="50"/>
    </row>
  </sheetData>
  <mergeCells count="6">
    <mergeCell ref="A3:A5"/>
    <mergeCell ref="B3:B4"/>
    <mergeCell ref="A8:A11"/>
    <mergeCell ref="B8:B10"/>
    <mergeCell ref="A14:A17"/>
    <mergeCell ref="B14:B17"/>
  </mergeCells>
  <pageMargins left="0.7" right="0.7" top="0.75" bottom="0.75" header="0.3" footer="0.3"/>
  <pageSetup paperSize="9" scale="7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BreakPreview" zoomScale="80" zoomScaleNormal="100" zoomScaleSheetLayoutView="80" workbookViewId="0">
      <selection activeCell="K9" sqref="K9"/>
    </sheetView>
  </sheetViews>
  <sheetFormatPr defaultRowHeight="15" x14ac:dyDescent="0.25"/>
  <cols>
    <col min="1" max="1" width="14.7109375" bestFit="1" customWidth="1"/>
    <col min="2" max="2" width="14.28515625" customWidth="1"/>
    <col min="3" max="3" width="15.140625" bestFit="1" customWidth="1"/>
    <col min="4" max="4" width="16.7109375" customWidth="1"/>
    <col min="5" max="5" width="19.28515625" customWidth="1"/>
    <col min="6" max="6" width="16.5703125" customWidth="1"/>
    <col min="7" max="7" width="18.710937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16</v>
      </c>
    </row>
    <row r="2" spans="1:7" x14ac:dyDescent="0.25">
      <c r="A2" s="76" t="s">
        <v>32</v>
      </c>
      <c r="B2" s="74" t="s">
        <v>12</v>
      </c>
      <c r="C2" s="40">
        <f>D2+E2</f>
        <v>0</v>
      </c>
      <c r="D2" s="2"/>
      <c r="E2" s="2"/>
      <c r="F2" s="42"/>
      <c r="G2" s="52"/>
    </row>
    <row r="3" spans="1:7" x14ac:dyDescent="0.25">
      <c r="A3" s="77"/>
      <c r="B3" s="75"/>
      <c r="C3" s="40">
        <f>D3+E3</f>
        <v>0</v>
      </c>
      <c r="D3" s="2"/>
      <c r="E3" s="2"/>
      <c r="F3" s="42"/>
      <c r="G3" s="52"/>
    </row>
    <row r="4" spans="1:7" x14ac:dyDescent="0.25">
      <c r="A4" s="77"/>
      <c r="B4" s="84"/>
      <c r="C4" s="35"/>
      <c r="D4" s="2"/>
      <c r="E4" s="2"/>
      <c r="F4" s="42"/>
      <c r="G4" s="47"/>
    </row>
    <row r="5" spans="1:7" x14ac:dyDescent="0.25">
      <c r="A5" s="78"/>
      <c r="B5" s="10" t="s">
        <v>4</v>
      </c>
      <c r="C5" s="40">
        <f>D5+E5</f>
        <v>0</v>
      </c>
      <c r="D5" s="2">
        <f>SUM(D2:D4)</f>
        <v>0</v>
      </c>
      <c r="E5" s="8">
        <f>SUM(E2:E4)</f>
        <v>0</v>
      </c>
      <c r="F5" s="29"/>
      <c r="G5" s="48"/>
    </row>
    <row r="6" spans="1:7" x14ac:dyDescent="0.25">
      <c r="C6" s="12"/>
      <c r="D6" s="13"/>
      <c r="E6" s="13"/>
      <c r="F6" s="49"/>
    </row>
    <row r="7" spans="1:7" x14ac:dyDescent="0.25">
      <c r="A7" s="7" t="s">
        <v>1</v>
      </c>
      <c r="B7" s="9" t="s">
        <v>2</v>
      </c>
      <c r="C7" s="7" t="s">
        <v>3</v>
      </c>
      <c r="D7" s="7" t="s">
        <v>9</v>
      </c>
      <c r="E7" s="7" t="s">
        <v>10</v>
      </c>
      <c r="F7" s="16" t="s">
        <v>7</v>
      </c>
      <c r="G7" s="7" t="s">
        <v>16</v>
      </c>
    </row>
    <row r="8" spans="1:7" x14ac:dyDescent="0.25">
      <c r="A8" s="76" t="s">
        <v>33</v>
      </c>
      <c r="B8" s="80" t="s">
        <v>12</v>
      </c>
      <c r="C8" s="40">
        <f>D8+E8</f>
        <v>41309350.259999998</v>
      </c>
      <c r="D8" s="4">
        <v>41309350.259999998</v>
      </c>
      <c r="E8" s="2"/>
      <c r="F8" s="62">
        <v>1230830003</v>
      </c>
      <c r="G8" s="63">
        <v>45168</v>
      </c>
    </row>
    <row r="9" spans="1:7" x14ac:dyDescent="0.25">
      <c r="A9" s="77"/>
      <c r="B9" s="81"/>
      <c r="C9" s="40">
        <f>D9+E9</f>
        <v>0</v>
      </c>
      <c r="D9" s="2"/>
      <c r="E9" s="2"/>
      <c r="F9" s="42"/>
      <c r="G9" s="52"/>
    </row>
    <row r="10" spans="1:7" x14ac:dyDescent="0.25">
      <c r="A10" s="77"/>
      <c r="B10" s="82"/>
      <c r="C10" s="1"/>
      <c r="D10" s="2"/>
      <c r="E10" s="30"/>
      <c r="F10" s="28"/>
      <c r="G10" s="53"/>
    </row>
    <row r="11" spans="1:7" x14ac:dyDescent="0.25">
      <c r="A11" s="78"/>
      <c r="B11" s="11" t="s">
        <v>4</v>
      </c>
      <c r="C11" s="40">
        <f>D11+E11</f>
        <v>41309350.259999998</v>
      </c>
      <c r="D11" s="2">
        <f>SUM(D8:D10)</f>
        <v>41309350.259999998</v>
      </c>
      <c r="E11" s="3">
        <f>SUM(E8:E10)</f>
        <v>0</v>
      </c>
      <c r="F11" s="20"/>
      <c r="G11" s="48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9</v>
      </c>
      <c r="E13" s="34" t="s">
        <v>10</v>
      </c>
      <c r="F13" s="22" t="s">
        <v>7</v>
      </c>
      <c r="G13" s="39" t="s">
        <v>16</v>
      </c>
    </row>
    <row r="14" spans="1:7" x14ac:dyDescent="0.25">
      <c r="A14" s="76" t="s">
        <v>34</v>
      </c>
      <c r="B14" s="80" t="s">
        <v>12</v>
      </c>
      <c r="C14" s="40">
        <f t="shared" ref="C14:C16" si="0">D14+E14</f>
        <v>75406980.060000002</v>
      </c>
      <c r="D14" s="4">
        <v>56748728.680000007</v>
      </c>
      <c r="E14" s="4">
        <v>18658251.379999999</v>
      </c>
      <c r="F14" s="62">
        <v>1230918004</v>
      </c>
      <c r="G14" s="63">
        <v>45187</v>
      </c>
    </row>
    <row r="15" spans="1:7" x14ac:dyDescent="0.25">
      <c r="A15" s="77"/>
      <c r="B15" s="81"/>
      <c r="C15" s="40">
        <f t="shared" si="0"/>
        <v>0</v>
      </c>
      <c r="D15" s="2"/>
      <c r="E15" s="2"/>
      <c r="F15" s="42"/>
      <c r="G15" s="52"/>
    </row>
    <row r="16" spans="1:7" x14ac:dyDescent="0.25">
      <c r="A16" s="77"/>
      <c r="B16" s="81"/>
      <c r="C16" s="40">
        <f t="shared" si="0"/>
        <v>0</v>
      </c>
      <c r="D16" s="2"/>
      <c r="E16" s="2"/>
      <c r="F16" s="42"/>
      <c r="G16" s="52"/>
    </row>
    <row r="17" spans="1:7" x14ac:dyDescent="0.25">
      <c r="A17" s="77"/>
      <c r="B17" s="82"/>
      <c r="C17" s="40">
        <f t="shared" ref="C17:C18" si="1">D17+E17</f>
        <v>0</v>
      </c>
      <c r="D17" s="2"/>
      <c r="E17" s="71"/>
      <c r="F17" s="48"/>
      <c r="G17" s="48"/>
    </row>
    <row r="18" spans="1:7" x14ac:dyDescent="0.25">
      <c r="A18" s="25"/>
      <c r="B18" s="11" t="s">
        <v>4</v>
      </c>
      <c r="C18" s="40">
        <f t="shared" si="1"/>
        <v>75406980.060000002</v>
      </c>
      <c r="D18" s="2">
        <f>SUM(D14:D17)</f>
        <v>56748728.680000007</v>
      </c>
      <c r="E18" s="3">
        <f>SUM(E14:E17)</f>
        <v>18658251.379999999</v>
      </c>
      <c r="F18" s="3"/>
      <c r="G18" s="48"/>
    </row>
    <row r="19" spans="1:7" x14ac:dyDescent="0.25">
      <c r="C19" s="15"/>
      <c r="D19" s="13"/>
      <c r="E19" s="14"/>
    </row>
    <row r="20" spans="1:7" x14ac:dyDescent="0.25">
      <c r="A20" s="16" t="s">
        <v>9</v>
      </c>
      <c r="B20" s="18" t="s">
        <v>36</v>
      </c>
      <c r="C20" s="18" t="s">
        <v>37</v>
      </c>
      <c r="D20" s="18" t="s">
        <v>38</v>
      </c>
      <c r="E20" s="17" t="s">
        <v>0</v>
      </c>
      <c r="F20" s="17" t="s">
        <v>17</v>
      </c>
      <c r="G20" s="56" t="s">
        <v>29</v>
      </c>
    </row>
    <row r="21" spans="1:7" x14ac:dyDescent="0.25">
      <c r="A21" s="5">
        <v>267000000</v>
      </c>
      <c r="B21" s="2">
        <f>D5</f>
        <v>0</v>
      </c>
      <c r="C21" s="2">
        <f>D11</f>
        <v>41309350.259999998</v>
      </c>
      <c r="D21" s="2">
        <f>D18</f>
        <v>56748728.680000007</v>
      </c>
      <c r="E21" s="23">
        <f>SUM(B21:D21)</f>
        <v>98058078.939999998</v>
      </c>
      <c r="F21" s="68"/>
      <c r="G21" s="30"/>
    </row>
    <row r="22" spans="1:7" x14ac:dyDescent="0.25">
      <c r="A22" s="4">
        <f>A21-E21</f>
        <v>168941921.06</v>
      </c>
    </row>
    <row r="24" spans="1:7" x14ac:dyDescent="0.25">
      <c r="A24" s="16" t="s">
        <v>10</v>
      </c>
      <c r="B24" s="18" t="s">
        <v>36</v>
      </c>
      <c r="C24" s="18" t="s">
        <v>37</v>
      </c>
      <c r="D24" s="18" t="s">
        <v>38</v>
      </c>
      <c r="E24" s="17" t="s">
        <v>5</v>
      </c>
      <c r="F24" s="17" t="s">
        <v>17</v>
      </c>
      <c r="G24" s="56" t="s">
        <v>29</v>
      </c>
    </row>
    <row r="25" spans="1:7" x14ac:dyDescent="0.25">
      <c r="A25" s="5">
        <v>167000000</v>
      </c>
      <c r="B25" s="2">
        <f>E5</f>
        <v>0</v>
      </c>
      <c r="C25" s="2">
        <f>E11</f>
        <v>0</v>
      </c>
      <c r="D25" s="2">
        <f>E18</f>
        <v>18658251.379999999</v>
      </c>
      <c r="E25" s="23">
        <f>SUM(B25:D25)</f>
        <v>18658251.379999999</v>
      </c>
      <c r="F25" s="68">
        <f>E25*3%</f>
        <v>559747.54139999999</v>
      </c>
      <c r="G25" s="30">
        <f>E25*5%</f>
        <v>932912.56900000002</v>
      </c>
    </row>
    <row r="26" spans="1:7" ht="15.75" x14ac:dyDescent="0.25">
      <c r="A26" s="4">
        <f>A25-E25</f>
        <v>148341748.62</v>
      </c>
      <c r="E26" s="83" t="s">
        <v>31</v>
      </c>
      <c r="F26" s="83"/>
      <c r="G26" s="67">
        <f>G21+G25</f>
        <v>932912.56900000002</v>
      </c>
    </row>
    <row r="27" spans="1:7" x14ac:dyDescent="0.25">
      <c r="D27" s="4"/>
    </row>
  </sheetData>
  <mergeCells count="7">
    <mergeCell ref="E26:F26"/>
    <mergeCell ref="B2:B4"/>
    <mergeCell ref="A8:A11"/>
    <mergeCell ref="B8:B10"/>
    <mergeCell ref="A14:A17"/>
    <mergeCell ref="B14:B17"/>
    <mergeCell ref="A2:A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BreakPreview" topLeftCell="A4" zoomScale="80" zoomScaleNormal="100" zoomScaleSheetLayoutView="80" workbookViewId="0">
      <selection activeCell="F37" sqref="F37"/>
    </sheetView>
  </sheetViews>
  <sheetFormatPr defaultRowHeight="15" x14ac:dyDescent="0.25"/>
  <cols>
    <col min="1" max="1" width="15.28515625" bestFit="1" customWidth="1"/>
    <col min="2" max="2" width="25" bestFit="1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8.710937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16</v>
      </c>
    </row>
    <row r="2" spans="1:7" x14ac:dyDescent="0.25">
      <c r="A2" s="76" t="s">
        <v>32</v>
      </c>
      <c r="B2" s="80" t="s">
        <v>11</v>
      </c>
      <c r="C2" s="41">
        <f t="shared" ref="C2:C3" si="0">D2+E2</f>
        <v>63792721</v>
      </c>
      <c r="D2" s="2">
        <v>63792721</v>
      </c>
      <c r="E2" s="2"/>
      <c r="F2" s="42">
        <v>1230719001</v>
      </c>
      <c r="G2" s="52">
        <v>45126</v>
      </c>
    </row>
    <row r="3" spans="1:7" ht="15" customHeight="1" x14ac:dyDescent="0.25">
      <c r="A3" s="77"/>
      <c r="B3" s="82"/>
      <c r="C3" s="41">
        <f t="shared" si="0"/>
        <v>34688742.070000008</v>
      </c>
      <c r="D3" s="2"/>
      <c r="E3" s="2">
        <v>34688742.070000008</v>
      </c>
      <c r="F3" s="42">
        <v>1230721004</v>
      </c>
      <c r="G3" s="52">
        <v>45128</v>
      </c>
    </row>
    <row r="4" spans="1:7" x14ac:dyDescent="0.25">
      <c r="A4" s="25"/>
      <c r="B4" s="10" t="s">
        <v>4</v>
      </c>
      <c r="C4" s="41">
        <f>D4+E4</f>
        <v>98481463.070000008</v>
      </c>
      <c r="D4" s="43">
        <f>SUM(D2:D3)</f>
        <v>63792721</v>
      </c>
      <c r="E4" s="8">
        <f>SUM(E3:E3)</f>
        <v>34688742.070000008</v>
      </c>
      <c r="F4" s="29"/>
      <c r="G4" s="48"/>
    </row>
    <row r="5" spans="1:7" ht="15.75" thickBot="1" x14ac:dyDescent="0.3">
      <c r="C5" s="12"/>
      <c r="D5" s="13"/>
      <c r="E5" s="13"/>
      <c r="F5" s="19"/>
    </row>
    <row r="6" spans="1:7" x14ac:dyDescent="0.25">
      <c r="A6" s="7" t="s">
        <v>1</v>
      </c>
      <c r="B6" s="9" t="s">
        <v>2</v>
      </c>
      <c r="C6" s="34" t="s">
        <v>3</v>
      </c>
      <c r="D6" s="34" t="s">
        <v>9</v>
      </c>
      <c r="E6" s="34" t="s">
        <v>10</v>
      </c>
      <c r="F6" s="44" t="s">
        <v>7</v>
      </c>
      <c r="G6" s="39" t="s">
        <v>16</v>
      </c>
    </row>
    <row r="7" spans="1:7" x14ac:dyDescent="0.25">
      <c r="A7" s="85" t="s">
        <v>33</v>
      </c>
      <c r="B7" s="80" t="s">
        <v>11</v>
      </c>
      <c r="C7" s="41">
        <f t="shared" ref="C7:C15" si="1">D7+E7</f>
        <v>60326772.550000012</v>
      </c>
      <c r="D7" s="2">
        <v>20190169.690000001</v>
      </c>
      <c r="E7" s="2">
        <v>40136602.860000007</v>
      </c>
      <c r="F7" s="42">
        <v>1230805002</v>
      </c>
      <c r="G7" s="52">
        <v>45143</v>
      </c>
    </row>
    <row r="8" spans="1:7" x14ac:dyDescent="0.25">
      <c r="A8" s="85"/>
      <c r="B8" s="81"/>
      <c r="C8" s="41">
        <f t="shared" si="1"/>
        <v>25071619.400000002</v>
      </c>
      <c r="D8" s="2"/>
      <c r="E8" s="2">
        <v>25071619.400000002</v>
      </c>
      <c r="F8" s="42">
        <v>1230812004</v>
      </c>
      <c r="G8" s="52">
        <v>45150</v>
      </c>
    </row>
    <row r="9" spans="1:7" x14ac:dyDescent="0.25">
      <c r="A9" s="85"/>
      <c r="B9" s="81"/>
      <c r="C9" s="41">
        <f t="shared" si="1"/>
        <v>77428220.750000015</v>
      </c>
      <c r="D9" s="2">
        <v>77428220.750000015</v>
      </c>
      <c r="E9" s="2"/>
      <c r="F9" s="42">
        <v>1230817004</v>
      </c>
      <c r="G9" s="52">
        <v>45155</v>
      </c>
    </row>
    <row r="10" spans="1:7" x14ac:dyDescent="0.25">
      <c r="A10" s="85"/>
      <c r="B10" s="81"/>
      <c r="C10" s="41">
        <f t="shared" si="1"/>
        <v>25436506.500000004</v>
      </c>
      <c r="D10" s="2"/>
      <c r="E10" s="2">
        <v>25436506.500000004</v>
      </c>
      <c r="F10" s="42">
        <v>1230825001</v>
      </c>
      <c r="G10" s="52">
        <v>45163</v>
      </c>
    </row>
    <row r="11" spans="1:7" x14ac:dyDescent="0.25">
      <c r="A11" s="85"/>
      <c r="B11" s="81"/>
      <c r="C11" s="41">
        <f t="shared" si="1"/>
        <v>38771006.600000009</v>
      </c>
      <c r="D11" s="2">
        <v>38771006.600000009</v>
      </c>
      <c r="E11" s="2"/>
      <c r="F11" s="42">
        <v>1230825002</v>
      </c>
      <c r="G11" s="52">
        <v>45163</v>
      </c>
    </row>
    <row r="12" spans="1:7" x14ac:dyDescent="0.25">
      <c r="A12" s="85"/>
      <c r="B12" s="81"/>
      <c r="C12" s="41">
        <f t="shared" si="1"/>
        <v>0</v>
      </c>
      <c r="D12" s="43"/>
      <c r="E12" s="43"/>
      <c r="F12" s="42"/>
      <c r="G12" s="52"/>
    </row>
    <row r="13" spans="1:7" x14ac:dyDescent="0.25">
      <c r="A13" s="85"/>
      <c r="B13" s="81"/>
      <c r="C13" s="41">
        <f t="shared" si="1"/>
        <v>0</v>
      </c>
      <c r="D13" s="43"/>
      <c r="E13" s="43"/>
      <c r="F13" s="42"/>
      <c r="G13" s="52"/>
    </row>
    <row r="14" spans="1:7" x14ac:dyDescent="0.25">
      <c r="A14" s="85"/>
      <c r="B14" s="81"/>
      <c r="C14" s="41">
        <f t="shared" si="1"/>
        <v>0</v>
      </c>
      <c r="D14" s="43"/>
      <c r="E14" s="43"/>
      <c r="F14" s="28"/>
      <c r="G14" s="53"/>
    </row>
    <row r="15" spans="1:7" x14ac:dyDescent="0.25">
      <c r="A15" s="85"/>
      <c r="B15" s="11" t="s">
        <v>4</v>
      </c>
      <c r="C15" s="41">
        <f t="shared" si="1"/>
        <v>227034125.80000001</v>
      </c>
      <c r="D15" s="2">
        <f>SUM(D7:D14)</f>
        <v>136389397.04000002</v>
      </c>
      <c r="E15" s="3">
        <f>SUM(E7:E14)</f>
        <v>90644728.760000005</v>
      </c>
      <c r="F15" s="20"/>
      <c r="G15" s="48"/>
    </row>
    <row r="16" spans="1:7" x14ac:dyDescent="0.25">
      <c r="C16" s="15"/>
      <c r="D16" s="13"/>
      <c r="E16" s="14"/>
      <c r="F16" s="21"/>
    </row>
    <row r="17" spans="1:7" x14ac:dyDescent="0.25">
      <c r="A17" s="7" t="s">
        <v>1</v>
      </c>
      <c r="B17" s="9" t="s">
        <v>2</v>
      </c>
      <c r="C17" s="34" t="s">
        <v>3</v>
      </c>
      <c r="D17" s="34" t="s">
        <v>9</v>
      </c>
      <c r="E17" s="34" t="s">
        <v>10</v>
      </c>
      <c r="F17" s="22" t="s">
        <v>7</v>
      </c>
      <c r="G17" s="39" t="s">
        <v>16</v>
      </c>
    </row>
    <row r="18" spans="1:7" ht="15" customHeight="1" x14ac:dyDescent="0.25">
      <c r="A18" s="85" t="s">
        <v>34</v>
      </c>
      <c r="B18" s="74" t="s">
        <v>11</v>
      </c>
      <c r="C18" s="41">
        <f t="shared" ref="C18:C30" si="2">D18+E18</f>
        <v>23525802.600000001</v>
      </c>
      <c r="D18" s="2"/>
      <c r="E18" s="2">
        <v>23525802.600000001</v>
      </c>
      <c r="F18" s="42">
        <v>1230906001</v>
      </c>
      <c r="G18" s="52">
        <v>45175</v>
      </c>
    </row>
    <row r="19" spans="1:7" ht="15" customHeight="1" x14ac:dyDescent="0.25">
      <c r="A19" s="85"/>
      <c r="B19" s="75"/>
      <c r="C19" s="41">
        <f t="shared" si="2"/>
        <v>68694896.099999994</v>
      </c>
      <c r="D19" s="2">
        <v>68694896.099999994</v>
      </c>
      <c r="E19" s="2"/>
      <c r="F19" s="42">
        <v>1230906002</v>
      </c>
      <c r="G19" s="52">
        <v>45175</v>
      </c>
    </row>
    <row r="20" spans="1:7" ht="15" customHeight="1" x14ac:dyDescent="0.25">
      <c r="A20" s="85"/>
      <c r="B20" s="75"/>
      <c r="C20" s="41">
        <f t="shared" si="2"/>
        <v>71621050.449999988</v>
      </c>
      <c r="D20" s="2"/>
      <c r="E20" s="2">
        <v>71621050.449999988</v>
      </c>
      <c r="F20" s="42">
        <v>1230919001</v>
      </c>
      <c r="G20" s="52">
        <v>45188</v>
      </c>
    </row>
    <row r="21" spans="1:7" ht="15" customHeight="1" x14ac:dyDescent="0.25">
      <c r="A21" s="85"/>
      <c r="B21" s="75"/>
      <c r="C21" s="41">
        <f t="shared" si="2"/>
        <v>57903365.100000001</v>
      </c>
      <c r="D21" s="2">
        <v>57903365.100000001</v>
      </c>
      <c r="E21" s="2"/>
      <c r="F21" s="42">
        <v>1230919002</v>
      </c>
      <c r="G21" s="52">
        <v>45188</v>
      </c>
    </row>
    <row r="22" spans="1:7" ht="15" customHeight="1" x14ac:dyDescent="0.25">
      <c r="A22" s="85"/>
      <c r="B22" s="75"/>
      <c r="C22" s="41">
        <f t="shared" si="2"/>
        <v>68126107.200000003</v>
      </c>
      <c r="D22" s="2">
        <v>68126107.200000003</v>
      </c>
      <c r="E22" s="2"/>
      <c r="F22" s="42">
        <v>1230927002</v>
      </c>
      <c r="G22" s="52">
        <v>45196</v>
      </c>
    </row>
    <row r="23" spans="1:7" ht="15" customHeight="1" x14ac:dyDescent="0.25">
      <c r="A23" s="85"/>
      <c r="B23" s="75"/>
      <c r="C23" s="41">
        <f t="shared" si="2"/>
        <v>78288894.5</v>
      </c>
      <c r="D23" s="2">
        <v>78288894.5</v>
      </c>
      <c r="E23" s="2"/>
      <c r="F23" s="42">
        <v>1230928001</v>
      </c>
      <c r="G23" s="52">
        <v>45197</v>
      </c>
    </row>
    <row r="24" spans="1:7" ht="15" customHeight="1" x14ac:dyDescent="0.25">
      <c r="A24" s="85"/>
      <c r="B24" s="75"/>
      <c r="C24" s="41">
        <f t="shared" si="2"/>
        <v>80662520.900000006</v>
      </c>
      <c r="D24" s="2"/>
      <c r="E24" s="2">
        <v>80662520.900000006</v>
      </c>
      <c r="F24" s="42">
        <v>1230929001</v>
      </c>
      <c r="G24" s="52">
        <v>45198</v>
      </c>
    </row>
    <row r="25" spans="1:7" ht="15" customHeight="1" x14ac:dyDescent="0.25">
      <c r="A25" s="85"/>
      <c r="B25" s="75"/>
      <c r="C25" s="41">
        <f t="shared" si="2"/>
        <v>5443192.2000000002</v>
      </c>
      <c r="D25" s="2"/>
      <c r="E25" s="2">
        <v>5443192.2000000002</v>
      </c>
      <c r="F25" s="42">
        <v>1230929002</v>
      </c>
      <c r="G25" s="52">
        <v>45198</v>
      </c>
    </row>
    <row r="26" spans="1:7" ht="15" customHeight="1" x14ac:dyDescent="0.25">
      <c r="A26" s="85"/>
      <c r="B26" s="75"/>
      <c r="C26" s="41">
        <f t="shared" si="2"/>
        <v>28279705.199999999</v>
      </c>
      <c r="D26" s="2">
        <v>28279705.199999999</v>
      </c>
      <c r="E26" s="2"/>
      <c r="F26" s="62">
        <v>1230930007</v>
      </c>
      <c r="G26" s="63">
        <v>45199</v>
      </c>
    </row>
    <row r="27" spans="1:7" ht="15" customHeight="1" x14ac:dyDescent="0.25">
      <c r="A27" s="85"/>
      <c r="B27" s="75"/>
      <c r="C27" s="41">
        <f t="shared" si="2"/>
        <v>119749960</v>
      </c>
      <c r="D27" s="2"/>
      <c r="E27" s="2">
        <v>119749960</v>
      </c>
      <c r="F27" s="62">
        <v>1230930008</v>
      </c>
      <c r="G27" s="63">
        <v>45199</v>
      </c>
    </row>
    <row r="28" spans="1:7" ht="15" customHeight="1" x14ac:dyDescent="0.25">
      <c r="A28" s="85"/>
      <c r="B28" s="75"/>
      <c r="C28" s="41"/>
      <c r="D28" s="2"/>
      <c r="E28" s="2"/>
      <c r="F28" s="42"/>
      <c r="G28" s="52"/>
    </row>
    <row r="29" spans="1:7" ht="15" customHeight="1" x14ac:dyDescent="0.25">
      <c r="A29" s="85"/>
      <c r="B29" s="75"/>
      <c r="C29" s="41">
        <f t="shared" si="2"/>
        <v>0</v>
      </c>
      <c r="D29" s="2"/>
      <c r="E29" s="2"/>
      <c r="F29" s="42"/>
      <c r="G29" s="52"/>
    </row>
    <row r="30" spans="1:7" x14ac:dyDescent="0.25">
      <c r="A30" s="25"/>
      <c r="B30" s="11" t="s">
        <v>4</v>
      </c>
      <c r="C30" s="41">
        <f t="shared" si="2"/>
        <v>602295494.25</v>
      </c>
      <c r="D30" s="3">
        <f>SUM(D18:D29)</f>
        <v>301292968.09999996</v>
      </c>
      <c r="E30" s="3">
        <f>SUM(E18:E29)</f>
        <v>301002526.14999998</v>
      </c>
      <c r="F30" s="3"/>
      <c r="G30" s="48"/>
    </row>
    <row r="31" spans="1:7" x14ac:dyDescent="0.25">
      <c r="C31" s="15"/>
      <c r="D31" s="13"/>
      <c r="E31" s="14"/>
    </row>
    <row r="32" spans="1:7" x14ac:dyDescent="0.25">
      <c r="A32" s="16" t="s">
        <v>9</v>
      </c>
      <c r="B32" s="18" t="s">
        <v>36</v>
      </c>
      <c r="C32" s="18" t="s">
        <v>37</v>
      </c>
      <c r="D32" s="18" t="s">
        <v>38</v>
      </c>
      <c r="E32" s="17" t="s">
        <v>0</v>
      </c>
      <c r="F32" s="17" t="s">
        <v>17</v>
      </c>
      <c r="G32" s="56"/>
    </row>
    <row r="33" spans="1:6" x14ac:dyDescent="0.25">
      <c r="A33" s="2">
        <v>500000000</v>
      </c>
      <c r="B33" s="2">
        <f>D4</f>
        <v>63792721</v>
      </c>
      <c r="C33" s="2">
        <f>D15</f>
        <v>136389397.04000002</v>
      </c>
      <c r="D33" s="2">
        <f>D30</f>
        <v>301292968.09999996</v>
      </c>
      <c r="E33" s="23">
        <f>SUM(B33:D33)</f>
        <v>501475086.13999999</v>
      </c>
      <c r="F33" s="38">
        <f>E33*3%</f>
        <v>15044252.584199999</v>
      </c>
    </row>
    <row r="34" spans="1:6" x14ac:dyDescent="0.25">
      <c r="A34" s="4">
        <f>A33-E33</f>
        <v>-1475086.1399999857</v>
      </c>
    </row>
    <row r="36" spans="1:6" x14ac:dyDescent="0.25">
      <c r="A36" s="16" t="s">
        <v>10</v>
      </c>
      <c r="B36" s="18" t="s">
        <v>36</v>
      </c>
      <c r="C36" s="18" t="s">
        <v>37</v>
      </c>
      <c r="D36" s="18" t="s">
        <v>38</v>
      </c>
      <c r="E36" s="17" t="s">
        <v>0</v>
      </c>
      <c r="F36" s="17" t="s">
        <v>18</v>
      </c>
    </row>
    <row r="37" spans="1:6" x14ac:dyDescent="0.25">
      <c r="A37" s="2">
        <v>417000000</v>
      </c>
      <c r="B37" s="2">
        <f>E4</f>
        <v>34688742.070000008</v>
      </c>
      <c r="C37" s="2">
        <f>E15</f>
        <v>90644728.760000005</v>
      </c>
      <c r="D37" s="2">
        <f>E30</f>
        <v>301002526.14999998</v>
      </c>
      <c r="E37" s="23">
        <f>SUM(B37:D37)</f>
        <v>426335996.98000002</v>
      </c>
      <c r="F37" s="38">
        <f>E37*3%</f>
        <v>12790079.909399999</v>
      </c>
    </row>
    <row r="38" spans="1:6" x14ac:dyDescent="0.25">
      <c r="A38" s="4">
        <f>A37-E37</f>
        <v>-9335996.9800000191</v>
      </c>
    </row>
    <row r="39" spans="1:6" x14ac:dyDescent="0.25">
      <c r="D39" s="4"/>
    </row>
  </sheetData>
  <mergeCells count="6">
    <mergeCell ref="A7:A15"/>
    <mergeCell ref="B7:B14"/>
    <mergeCell ref="A18:A29"/>
    <mergeCell ref="B18:B29"/>
    <mergeCell ref="B2:B3"/>
    <mergeCell ref="A2:A3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="85" zoomScaleNormal="100" zoomScaleSheetLayoutView="85" workbookViewId="0">
      <selection activeCell="B23" sqref="B23:D23"/>
    </sheetView>
  </sheetViews>
  <sheetFormatPr defaultRowHeight="15" x14ac:dyDescent="0.25"/>
  <cols>
    <col min="1" max="1" width="12.5703125" bestFit="1" customWidth="1"/>
    <col min="2" max="2" width="14.28515625" customWidth="1"/>
    <col min="3" max="3" width="16" bestFit="1" customWidth="1"/>
    <col min="4" max="4" width="16.7109375" customWidth="1"/>
    <col min="5" max="5" width="19.28515625" customWidth="1"/>
    <col min="6" max="6" width="16.5703125" customWidth="1"/>
    <col min="7" max="7" width="17.710937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16</v>
      </c>
    </row>
    <row r="2" spans="1:7" x14ac:dyDescent="0.25">
      <c r="A2" s="76" t="s">
        <v>32</v>
      </c>
      <c r="B2" s="74" t="s">
        <v>13</v>
      </c>
      <c r="C2" s="40">
        <f>D2+E2</f>
        <v>0</v>
      </c>
      <c r="D2" s="4"/>
      <c r="E2" s="2"/>
      <c r="F2" s="62"/>
      <c r="G2" s="63"/>
    </row>
    <row r="3" spans="1:7" x14ac:dyDescent="0.25">
      <c r="A3" s="77"/>
      <c r="B3" s="75"/>
      <c r="C3" s="40">
        <f t="shared" ref="C3:C5" si="0">D3+E3</f>
        <v>0</v>
      </c>
      <c r="D3" s="2"/>
      <c r="E3" s="2"/>
      <c r="F3" s="42"/>
      <c r="G3" s="47"/>
    </row>
    <row r="4" spans="1:7" x14ac:dyDescent="0.25">
      <c r="A4" s="77"/>
      <c r="B4" s="84"/>
      <c r="C4" s="40">
        <f t="shared" si="0"/>
        <v>0</v>
      </c>
      <c r="D4" s="2"/>
      <c r="E4" s="2"/>
      <c r="F4" s="42"/>
      <c r="G4" s="47"/>
    </row>
    <row r="5" spans="1:7" x14ac:dyDescent="0.25">
      <c r="A5" s="78"/>
      <c r="B5" s="10" t="s">
        <v>4</v>
      </c>
      <c r="C5" s="40">
        <f t="shared" si="0"/>
        <v>0</v>
      </c>
      <c r="D5" s="2"/>
      <c r="E5" s="8">
        <f>SUM(E2:E4)</f>
        <v>0</v>
      </c>
      <c r="F5" s="29"/>
      <c r="G5" s="48"/>
    </row>
    <row r="6" spans="1:7" ht="15.75" thickBot="1" x14ac:dyDescent="0.3">
      <c r="C6" s="12"/>
      <c r="D6" s="13"/>
      <c r="E6" s="13"/>
      <c r="F6" s="19"/>
    </row>
    <row r="7" spans="1:7" x14ac:dyDescent="0.25">
      <c r="A7" s="7" t="s">
        <v>1</v>
      </c>
      <c r="B7" s="9" t="s">
        <v>2</v>
      </c>
      <c r="C7" s="34" t="s">
        <v>3</v>
      </c>
      <c r="D7" s="34" t="s">
        <v>9</v>
      </c>
      <c r="E7" s="34" t="s">
        <v>10</v>
      </c>
      <c r="F7" s="44" t="s">
        <v>7</v>
      </c>
      <c r="G7" s="39" t="s">
        <v>16</v>
      </c>
    </row>
    <row r="8" spans="1:7" x14ac:dyDescent="0.25">
      <c r="A8" s="76" t="s">
        <v>33</v>
      </c>
      <c r="B8" s="80" t="s">
        <v>13</v>
      </c>
      <c r="C8" s="40">
        <f t="shared" ref="C8:C11" si="1">D8+E8</f>
        <v>0</v>
      </c>
      <c r="D8" s="4"/>
      <c r="E8" s="2"/>
      <c r="F8" s="62"/>
      <c r="G8" s="63"/>
    </row>
    <row r="9" spans="1:7" x14ac:dyDescent="0.25">
      <c r="A9" s="77"/>
      <c r="B9" s="81"/>
      <c r="C9" s="40">
        <f t="shared" si="1"/>
        <v>0</v>
      </c>
      <c r="D9" s="2"/>
      <c r="E9" s="2"/>
      <c r="F9" s="28"/>
      <c r="G9" s="46"/>
    </row>
    <row r="10" spans="1:7" ht="17.25" customHeight="1" x14ac:dyDescent="0.25">
      <c r="A10" s="77"/>
      <c r="B10" s="81"/>
      <c r="C10" s="40">
        <f t="shared" si="1"/>
        <v>0</v>
      </c>
      <c r="D10" s="2"/>
      <c r="E10" s="27"/>
      <c r="F10" s="28"/>
      <c r="G10" s="46"/>
    </row>
    <row r="11" spans="1:7" x14ac:dyDescent="0.25">
      <c r="A11" s="78"/>
      <c r="B11" s="11" t="s">
        <v>4</v>
      </c>
      <c r="C11" s="40">
        <f t="shared" si="1"/>
        <v>0</v>
      </c>
      <c r="D11" s="2">
        <f>SUM(D8:D10)</f>
        <v>0</v>
      </c>
      <c r="E11" s="3">
        <f>SUM(E8:E10)</f>
        <v>0</v>
      </c>
      <c r="F11" s="20"/>
      <c r="G11" s="48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9</v>
      </c>
      <c r="E13" s="34" t="s">
        <v>10</v>
      </c>
      <c r="F13" s="22" t="s">
        <v>7</v>
      </c>
      <c r="G13" s="39" t="s">
        <v>16</v>
      </c>
    </row>
    <row r="14" spans="1:7" ht="15" customHeight="1" x14ac:dyDescent="0.25">
      <c r="A14" s="76" t="s">
        <v>34</v>
      </c>
      <c r="B14" s="74" t="s">
        <v>13</v>
      </c>
      <c r="C14" s="40">
        <f t="shared" ref="C14:C17" si="2">D14+E14</f>
        <v>0</v>
      </c>
      <c r="D14" s="2"/>
      <c r="E14" s="2"/>
      <c r="F14" s="42"/>
      <c r="G14" s="52"/>
    </row>
    <row r="15" spans="1:7" ht="15" customHeight="1" x14ac:dyDescent="0.25">
      <c r="A15" s="77"/>
      <c r="B15" s="75"/>
      <c r="C15" s="40">
        <f t="shared" si="2"/>
        <v>0</v>
      </c>
      <c r="D15" s="2"/>
      <c r="E15" s="2"/>
      <c r="F15" s="42"/>
      <c r="G15" s="52"/>
    </row>
    <row r="16" spans="1:7" ht="15" customHeight="1" x14ac:dyDescent="0.25">
      <c r="A16" s="77"/>
      <c r="B16" s="84"/>
      <c r="C16" s="40">
        <f t="shared" si="2"/>
        <v>0</v>
      </c>
      <c r="D16" s="2"/>
      <c r="E16" s="2"/>
      <c r="F16" s="28"/>
      <c r="G16" s="46"/>
    </row>
    <row r="17" spans="1:7" x14ac:dyDescent="0.25">
      <c r="A17" s="25"/>
      <c r="B17" s="11" t="s">
        <v>4</v>
      </c>
      <c r="C17" s="40">
        <f t="shared" si="2"/>
        <v>0</v>
      </c>
      <c r="D17" s="2">
        <f>SUM(D14:D16)</f>
        <v>0</v>
      </c>
      <c r="E17" s="3">
        <f>SUM(E14:E16)</f>
        <v>0</v>
      </c>
      <c r="F17" s="3"/>
      <c r="G17" s="48"/>
    </row>
    <row r="18" spans="1:7" x14ac:dyDescent="0.25">
      <c r="C18" s="15"/>
      <c r="D18" s="13"/>
      <c r="E18" s="14"/>
    </row>
    <row r="19" spans="1:7" x14ac:dyDescent="0.25">
      <c r="A19" s="16" t="s">
        <v>9</v>
      </c>
      <c r="B19" s="18" t="s">
        <v>36</v>
      </c>
      <c r="C19" s="18" t="s">
        <v>37</v>
      </c>
      <c r="D19" s="18" t="s">
        <v>38</v>
      </c>
      <c r="E19" s="17" t="s">
        <v>0</v>
      </c>
      <c r="F19" s="17" t="s">
        <v>15</v>
      </c>
      <c r="G19" s="18" t="s">
        <v>28</v>
      </c>
    </row>
    <row r="20" spans="1:7" x14ac:dyDescent="0.25">
      <c r="A20" s="2">
        <v>217000000</v>
      </c>
      <c r="B20" s="2">
        <f>D5</f>
        <v>0</v>
      </c>
      <c r="C20" s="2">
        <f>D11</f>
        <v>0</v>
      </c>
      <c r="D20" s="2">
        <f>D17</f>
        <v>0</v>
      </c>
      <c r="E20" s="23">
        <f>SUM(B20+C20+D20)</f>
        <v>0</v>
      </c>
      <c r="F20" s="38">
        <f>E20*3%</f>
        <v>0</v>
      </c>
      <c r="G20" s="30">
        <f>E20*5%</f>
        <v>0</v>
      </c>
    </row>
    <row r="21" spans="1:7" x14ac:dyDescent="0.25">
      <c r="A21" s="4">
        <f>A20-E20</f>
        <v>217000000</v>
      </c>
    </row>
    <row r="23" spans="1:7" x14ac:dyDescent="0.25">
      <c r="A23" s="16" t="s">
        <v>10</v>
      </c>
      <c r="B23" s="18" t="s">
        <v>36</v>
      </c>
      <c r="C23" s="18" t="s">
        <v>37</v>
      </c>
      <c r="D23" s="18" t="s">
        <v>38</v>
      </c>
      <c r="E23" s="17" t="s">
        <v>0</v>
      </c>
      <c r="F23" s="17" t="s">
        <v>18</v>
      </c>
    </row>
    <row r="24" spans="1:7" x14ac:dyDescent="0.25">
      <c r="A24" s="5" t="s">
        <v>19</v>
      </c>
      <c r="B24" s="2"/>
      <c r="C24" s="2"/>
      <c r="D24" s="2"/>
      <c r="E24" s="23"/>
      <c r="F24" s="6">
        <v>0.03</v>
      </c>
    </row>
    <row r="26" spans="1:7" x14ac:dyDescent="0.25">
      <c r="D26" s="4"/>
    </row>
  </sheetData>
  <mergeCells count="6">
    <mergeCell ref="B2:B4"/>
    <mergeCell ref="A8:A11"/>
    <mergeCell ref="B8:B10"/>
    <mergeCell ref="A14:A16"/>
    <mergeCell ref="B14:B16"/>
    <mergeCell ref="A2:A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8"/>
  <sheetViews>
    <sheetView view="pageBreakPreview" zoomScale="80" zoomScaleNormal="100" zoomScaleSheetLayoutView="80" workbookViewId="0">
      <selection activeCell="G26" sqref="G26"/>
    </sheetView>
  </sheetViews>
  <sheetFormatPr defaultRowHeight="15" x14ac:dyDescent="0.25"/>
  <cols>
    <col min="1" max="1" width="14.28515625" bestFit="1" customWidth="1"/>
    <col min="2" max="2" width="17" bestFit="1" customWidth="1"/>
    <col min="3" max="3" width="15.140625" bestFit="1" customWidth="1"/>
    <col min="4" max="4" width="16.7109375" customWidth="1"/>
    <col min="5" max="5" width="19.28515625" customWidth="1"/>
    <col min="6" max="6" width="15.28515625" bestFit="1" customWidth="1"/>
    <col min="7" max="7" width="24.8554687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20</v>
      </c>
    </row>
    <row r="2" spans="1:7" x14ac:dyDescent="0.25">
      <c r="A2" s="76" t="s">
        <v>41</v>
      </c>
      <c r="B2" s="74" t="s">
        <v>14</v>
      </c>
      <c r="C2" s="40">
        <f>D2+E2</f>
        <v>60151899.600000001</v>
      </c>
      <c r="D2" s="2"/>
      <c r="E2" s="4">
        <v>60151899.600000001</v>
      </c>
      <c r="F2" s="62">
        <v>1231031005</v>
      </c>
      <c r="G2" s="63">
        <v>45230</v>
      </c>
    </row>
    <row r="3" spans="1:7" x14ac:dyDescent="0.25">
      <c r="A3" s="77"/>
      <c r="B3" s="75"/>
      <c r="C3" s="40">
        <f>D3+E3</f>
        <v>0</v>
      </c>
      <c r="D3" s="2"/>
      <c r="E3" s="2"/>
      <c r="F3" s="42"/>
      <c r="G3" s="52"/>
    </row>
    <row r="4" spans="1:7" x14ac:dyDescent="0.25">
      <c r="A4" s="77"/>
      <c r="B4" s="75"/>
      <c r="C4" s="24"/>
      <c r="D4" s="2"/>
      <c r="E4" s="2"/>
      <c r="F4" s="42"/>
      <c r="G4" s="47"/>
    </row>
    <row r="5" spans="1:7" x14ac:dyDescent="0.25">
      <c r="A5" s="25"/>
      <c r="B5" s="10" t="s">
        <v>4</v>
      </c>
      <c r="C5" s="40">
        <f>D5+E5</f>
        <v>60151899.600000001</v>
      </c>
      <c r="D5" s="2">
        <f>SUM(D2:D4)</f>
        <v>0</v>
      </c>
      <c r="E5" s="8">
        <f>SUM(E2:E4)</f>
        <v>60151899.600000001</v>
      </c>
      <c r="F5" s="29"/>
      <c r="G5" s="48"/>
    </row>
    <row r="6" spans="1:7" ht="15.75" thickBot="1" x14ac:dyDescent="0.3">
      <c r="C6" s="12"/>
      <c r="D6" s="13"/>
      <c r="E6" s="13"/>
      <c r="F6" s="19"/>
    </row>
    <row r="7" spans="1:7" x14ac:dyDescent="0.25">
      <c r="A7" s="7" t="s">
        <v>1</v>
      </c>
      <c r="B7" s="9" t="s">
        <v>2</v>
      </c>
      <c r="C7" s="34" t="s">
        <v>3</v>
      </c>
      <c r="D7" s="34" t="s">
        <v>9</v>
      </c>
      <c r="E7" s="34" t="s">
        <v>10</v>
      </c>
      <c r="F7" s="44" t="s">
        <v>7</v>
      </c>
      <c r="G7" s="39" t="s">
        <v>20</v>
      </c>
    </row>
    <row r="8" spans="1:7" ht="15" customHeight="1" x14ac:dyDescent="0.25">
      <c r="A8" s="76" t="s">
        <v>42</v>
      </c>
      <c r="B8" s="37" t="s">
        <v>14</v>
      </c>
      <c r="C8" s="40">
        <f>D8+E8</f>
        <v>67112362.150000006</v>
      </c>
      <c r="D8" s="2"/>
      <c r="E8" s="2">
        <v>67112362.150000006</v>
      </c>
      <c r="F8" s="42">
        <v>1231125005</v>
      </c>
      <c r="G8" s="52">
        <v>45255</v>
      </c>
    </row>
    <row r="9" spans="1:7" ht="15" customHeight="1" x14ac:dyDescent="0.25">
      <c r="A9" s="77"/>
      <c r="B9" s="54"/>
      <c r="C9" s="40">
        <f t="shared" ref="C9:C10" si="0">D9+E9</f>
        <v>0</v>
      </c>
      <c r="D9" s="2"/>
      <c r="E9" s="2"/>
      <c r="F9" s="42"/>
      <c r="G9" s="52"/>
    </row>
    <row r="10" spans="1:7" ht="15" customHeight="1" x14ac:dyDescent="0.25">
      <c r="A10" s="77"/>
      <c r="B10" s="54"/>
      <c r="C10" s="40">
        <f t="shared" si="0"/>
        <v>0</v>
      </c>
      <c r="D10" s="2"/>
      <c r="E10" s="2"/>
      <c r="F10" s="42"/>
      <c r="G10" s="52"/>
    </row>
    <row r="11" spans="1:7" x14ac:dyDescent="0.25">
      <c r="A11" s="78"/>
      <c r="B11" s="11" t="s">
        <v>4</v>
      </c>
      <c r="C11" s="51">
        <f>SUM(C8:C10)</f>
        <v>67112362.150000006</v>
      </c>
      <c r="D11" s="2">
        <f>SUM(D8:D10)</f>
        <v>0</v>
      </c>
      <c r="E11" s="3">
        <f>SUM(E8:E10)</f>
        <v>67112362.150000006</v>
      </c>
      <c r="F11" s="20"/>
      <c r="G11" s="48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9</v>
      </c>
      <c r="E13" s="34" t="s">
        <v>10</v>
      </c>
      <c r="F13" s="22" t="s">
        <v>7</v>
      </c>
      <c r="G13" s="39" t="s">
        <v>21</v>
      </c>
    </row>
    <row r="14" spans="1:7" ht="15" customHeight="1" x14ac:dyDescent="0.25">
      <c r="A14" s="76" t="s">
        <v>43</v>
      </c>
      <c r="B14" s="74" t="s">
        <v>14</v>
      </c>
      <c r="C14" s="40">
        <f>D14+E14</f>
        <v>14053453.600000001</v>
      </c>
      <c r="D14" s="2">
        <v>9013784.9600000009</v>
      </c>
      <c r="E14" s="2">
        <v>5039668.6400000006</v>
      </c>
      <c r="F14" s="42">
        <v>1231216001</v>
      </c>
      <c r="G14" s="52">
        <v>45276</v>
      </c>
    </row>
    <row r="15" spans="1:7" ht="15" customHeight="1" x14ac:dyDescent="0.25">
      <c r="A15" s="77"/>
      <c r="B15" s="75"/>
      <c r="C15" s="40">
        <f>D15+E15</f>
        <v>71777317.599999994</v>
      </c>
      <c r="D15" s="2"/>
      <c r="E15" s="2">
        <v>71777317.599999994</v>
      </c>
      <c r="F15" s="42">
        <v>1231230009</v>
      </c>
      <c r="G15" s="52">
        <v>45290</v>
      </c>
    </row>
    <row r="16" spans="1:7" ht="15" customHeight="1" x14ac:dyDescent="0.25">
      <c r="A16" s="77"/>
      <c r="B16" s="75"/>
      <c r="C16" s="40">
        <f>D16+E16</f>
        <v>0</v>
      </c>
      <c r="D16" s="2"/>
      <c r="E16" s="2"/>
      <c r="F16" s="42"/>
      <c r="G16" s="52"/>
    </row>
    <row r="17" spans="1:7" ht="15" customHeight="1" x14ac:dyDescent="0.25">
      <c r="A17" s="77"/>
      <c r="B17" s="84"/>
      <c r="C17" s="1"/>
      <c r="D17" s="36"/>
      <c r="E17" s="2"/>
      <c r="F17" s="28"/>
      <c r="G17" s="46"/>
    </row>
    <row r="18" spans="1:7" x14ac:dyDescent="0.25">
      <c r="A18" s="25"/>
      <c r="B18" s="11" t="s">
        <v>4</v>
      </c>
      <c r="C18" s="40">
        <f t="shared" ref="C18" si="1">D18+E18</f>
        <v>85830771.199999988</v>
      </c>
      <c r="D18" s="2">
        <f>SUM(D14:D17)</f>
        <v>9013784.9600000009</v>
      </c>
      <c r="E18" s="3">
        <f>SUM(E14:E17)</f>
        <v>76816986.239999995</v>
      </c>
      <c r="F18" s="3"/>
      <c r="G18" s="48"/>
    </row>
    <row r="19" spans="1:7" x14ac:dyDescent="0.25">
      <c r="C19" s="15"/>
      <c r="D19" s="13"/>
      <c r="E19" s="14"/>
    </row>
    <row r="20" spans="1:7" x14ac:dyDescent="0.25">
      <c r="A20" s="16" t="s">
        <v>9</v>
      </c>
      <c r="B20" s="18" t="s">
        <v>41</v>
      </c>
      <c r="C20" s="18" t="s">
        <v>42</v>
      </c>
      <c r="D20" s="18" t="s">
        <v>43</v>
      </c>
      <c r="E20" s="17" t="s">
        <v>0</v>
      </c>
      <c r="F20" s="57" t="s">
        <v>27</v>
      </c>
      <c r="G20" s="56" t="s">
        <v>26</v>
      </c>
    </row>
    <row r="21" spans="1:7" x14ac:dyDescent="0.25">
      <c r="A21" s="2">
        <v>333000000</v>
      </c>
      <c r="B21" s="5">
        <f>D5</f>
        <v>0</v>
      </c>
      <c r="C21" s="2">
        <f>D11</f>
        <v>0</v>
      </c>
      <c r="D21" s="2">
        <f>D18</f>
        <v>9013784.9600000009</v>
      </c>
      <c r="E21" s="23">
        <f>SUM(B21:D21)</f>
        <v>9013784.9600000009</v>
      </c>
      <c r="F21" s="68"/>
      <c r="G21" s="66">
        <f>E21*5%</f>
        <v>450689.24800000008</v>
      </c>
    </row>
    <row r="22" spans="1:7" x14ac:dyDescent="0.25">
      <c r="A22" s="2">
        <f>A21-E21</f>
        <v>323986215.04000002</v>
      </c>
    </row>
    <row r="24" spans="1:7" x14ac:dyDescent="0.25">
      <c r="A24" s="16" t="s">
        <v>10</v>
      </c>
      <c r="B24" s="18" t="s">
        <v>41</v>
      </c>
      <c r="C24" s="18" t="s">
        <v>42</v>
      </c>
      <c r="D24" s="18" t="s">
        <v>43</v>
      </c>
      <c r="E24" s="17" t="s">
        <v>0</v>
      </c>
      <c r="F24" s="17" t="s">
        <v>15</v>
      </c>
      <c r="G24" s="56" t="s">
        <v>26</v>
      </c>
    </row>
    <row r="25" spans="1:7" x14ac:dyDescent="0.25">
      <c r="A25" s="5">
        <v>167000000</v>
      </c>
      <c r="B25" s="2">
        <f>E5</f>
        <v>60151899.600000001</v>
      </c>
      <c r="C25" s="2">
        <f>E11</f>
        <v>67112362.150000006</v>
      </c>
      <c r="D25" s="2">
        <f>E18</f>
        <v>76816986.239999995</v>
      </c>
      <c r="E25" s="23">
        <f>SUM(B25:D25)</f>
        <v>204081247.99000001</v>
      </c>
      <c r="F25" s="38"/>
      <c r="G25" s="58">
        <f>E25*5%</f>
        <v>10204062.399500001</v>
      </c>
    </row>
    <row r="26" spans="1:7" x14ac:dyDescent="0.25">
      <c r="A26" s="4">
        <f>A25-E25</f>
        <v>-37081247.99000001</v>
      </c>
      <c r="E26" s="86" t="s">
        <v>30</v>
      </c>
      <c r="F26" s="86"/>
      <c r="G26" s="69">
        <f>G25+G21</f>
        <v>10654751.647500001</v>
      </c>
    </row>
    <row r="27" spans="1:7" x14ac:dyDescent="0.25">
      <c r="D27" s="4"/>
      <c r="G27" s="50">
        <f>(G25*11%)+G25</f>
        <v>11326509.263445001</v>
      </c>
    </row>
    <row r="28" spans="1:7" x14ac:dyDescent="0.25">
      <c r="G28" s="50"/>
    </row>
  </sheetData>
  <mergeCells count="6">
    <mergeCell ref="E26:F26"/>
    <mergeCell ref="A2:A4"/>
    <mergeCell ref="B2:B4"/>
    <mergeCell ref="A8:A11"/>
    <mergeCell ref="A14:A17"/>
    <mergeCell ref="B14:B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="90" zoomScaleNormal="100" zoomScaleSheetLayoutView="90" workbookViewId="0">
      <selection activeCell="B19" sqref="B19:D19"/>
    </sheetView>
  </sheetViews>
  <sheetFormatPr defaultRowHeight="15" x14ac:dyDescent="0.25"/>
  <cols>
    <col min="1" max="1" width="12.5703125" bestFit="1" customWidth="1"/>
    <col min="2" max="2" width="14.28515625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9.4257812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16</v>
      </c>
    </row>
    <row r="2" spans="1:7" x14ac:dyDescent="0.25">
      <c r="A2" s="76" t="s">
        <v>41</v>
      </c>
      <c r="B2" s="74" t="s">
        <v>22</v>
      </c>
      <c r="C2" s="40">
        <f>D2+E2</f>
        <v>20584503.850000001</v>
      </c>
      <c r="D2" s="2">
        <v>14806387.43</v>
      </c>
      <c r="E2" s="2">
        <v>5778116.4199999999</v>
      </c>
      <c r="F2" s="42">
        <v>1231031001</v>
      </c>
      <c r="G2" s="52">
        <v>45230</v>
      </c>
    </row>
    <row r="3" spans="1:7" x14ac:dyDescent="0.25">
      <c r="A3" s="77"/>
      <c r="B3" s="75"/>
      <c r="C3" s="40">
        <f>D3+E3</f>
        <v>0</v>
      </c>
      <c r="D3" s="2"/>
      <c r="E3" s="2"/>
      <c r="F3" s="42"/>
      <c r="G3" s="52"/>
    </row>
    <row r="4" spans="1:7" x14ac:dyDescent="0.25">
      <c r="A4" s="77"/>
      <c r="B4" s="10" t="s">
        <v>4</v>
      </c>
      <c r="C4" s="55">
        <f>SUM(C2:C3)</f>
        <v>20584503.850000001</v>
      </c>
      <c r="D4" s="2">
        <f>SUM(D2:D3)</f>
        <v>14806387.43</v>
      </c>
      <c r="E4" s="8">
        <f>SUM(E2:E3)</f>
        <v>5778116.4199999999</v>
      </c>
      <c r="F4" s="29"/>
      <c r="G4" s="48"/>
    </row>
    <row r="5" spans="1:7" ht="15.75" thickBot="1" x14ac:dyDescent="0.3">
      <c r="C5" s="12"/>
      <c r="D5" s="13"/>
      <c r="E5" s="13"/>
      <c r="F5" s="19"/>
    </row>
    <row r="6" spans="1:7" x14ac:dyDescent="0.25">
      <c r="A6" s="7" t="s">
        <v>1</v>
      </c>
      <c r="B6" s="9" t="s">
        <v>2</v>
      </c>
      <c r="C6" s="34" t="s">
        <v>3</v>
      </c>
      <c r="D6" s="34" t="s">
        <v>9</v>
      </c>
      <c r="E6" s="34" t="s">
        <v>23</v>
      </c>
      <c r="F6" s="44" t="s">
        <v>7</v>
      </c>
      <c r="G6" s="39" t="s">
        <v>16</v>
      </c>
    </row>
    <row r="7" spans="1:7" x14ac:dyDescent="0.25">
      <c r="A7" s="76" t="s">
        <v>42</v>
      </c>
      <c r="B7" s="80" t="s">
        <v>22</v>
      </c>
      <c r="C7" s="40">
        <f>D7+E7</f>
        <v>10875480.07</v>
      </c>
      <c r="D7" s="2">
        <v>5798988.4499999993</v>
      </c>
      <c r="E7" s="2">
        <v>5076491.62</v>
      </c>
      <c r="F7" s="42">
        <v>1231130005</v>
      </c>
      <c r="G7" s="52">
        <v>45260</v>
      </c>
    </row>
    <row r="8" spans="1:7" x14ac:dyDescent="0.25">
      <c r="A8" s="77"/>
      <c r="B8" s="81"/>
      <c r="C8" s="72">
        <f>D8+E8</f>
        <v>0</v>
      </c>
      <c r="D8" s="45"/>
      <c r="E8" s="45"/>
      <c r="F8" s="31"/>
      <c r="G8" s="33"/>
    </row>
    <row r="9" spans="1:7" x14ac:dyDescent="0.25">
      <c r="A9" s="77"/>
      <c r="B9" s="81"/>
      <c r="C9" s="26"/>
      <c r="D9" s="2"/>
      <c r="E9" s="27"/>
      <c r="F9" s="28"/>
      <c r="G9" s="46"/>
    </row>
    <row r="10" spans="1:7" x14ac:dyDescent="0.25">
      <c r="A10" s="78"/>
      <c r="B10" s="11" t="s">
        <v>4</v>
      </c>
      <c r="C10" s="40">
        <f>D10+E10</f>
        <v>10875480.07</v>
      </c>
      <c r="D10" s="2">
        <f>SUM(D7:D9)</f>
        <v>5798988.4499999993</v>
      </c>
      <c r="E10" s="2">
        <f>SUM(E7:E9)</f>
        <v>5076491.62</v>
      </c>
      <c r="F10" s="20"/>
    </row>
    <row r="11" spans="1:7" x14ac:dyDescent="0.25">
      <c r="C11" s="15"/>
      <c r="D11" s="13"/>
      <c r="E11" s="14"/>
      <c r="F11" s="21"/>
    </row>
    <row r="12" spans="1:7" x14ac:dyDescent="0.25">
      <c r="A12" s="7" t="s">
        <v>1</v>
      </c>
      <c r="B12" s="9" t="s">
        <v>2</v>
      </c>
      <c r="C12" s="34" t="s">
        <v>3</v>
      </c>
      <c r="D12" s="34" t="s">
        <v>9</v>
      </c>
      <c r="E12" s="34" t="s">
        <v>10</v>
      </c>
      <c r="F12" s="22" t="s">
        <v>7</v>
      </c>
      <c r="G12" s="39" t="s">
        <v>16</v>
      </c>
    </row>
    <row r="13" spans="1:7" x14ac:dyDescent="0.25">
      <c r="A13" s="76" t="s">
        <v>43</v>
      </c>
      <c r="B13" s="80" t="s">
        <v>22</v>
      </c>
      <c r="C13" s="40">
        <f>D13+E13</f>
        <v>20479849.09</v>
      </c>
      <c r="D13" s="2">
        <v>13172596.119999999</v>
      </c>
      <c r="E13" s="2">
        <v>7307252.9699999997</v>
      </c>
      <c r="F13" s="42">
        <v>1231230002</v>
      </c>
      <c r="G13" s="52">
        <v>45290</v>
      </c>
    </row>
    <row r="14" spans="1:7" x14ac:dyDescent="0.25">
      <c r="A14" s="77"/>
      <c r="B14" s="81"/>
      <c r="C14" s="40">
        <f>D14+E14</f>
        <v>0</v>
      </c>
      <c r="D14" s="2"/>
      <c r="E14" s="2"/>
      <c r="F14" s="42"/>
      <c r="G14" s="52"/>
    </row>
    <row r="15" spans="1:7" x14ac:dyDescent="0.25">
      <c r="A15" s="77"/>
      <c r="B15" s="81"/>
      <c r="C15" s="26"/>
      <c r="D15" s="2"/>
      <c r="E15" s="2"/>
      <c r="F15" s="28"/>
      <c r="G15" s="46"/>
    </row>
    <row r="16" spans="1:7" x14ac:dyDescent="0.25">
      <c r="A16" s="77"/>
      <c r="B16" s="82"/>
      <c r="C16" s="1"/>
      <c r="D16" s="2"/>
      <c r="E16" s="2"/>
      <c r="F16" s="28"/>
      <c r="G16" s="46"/>
    </row>
    <row r="17" spans="1:6" x14ac:dyDescent="0.25">
      <c r="A17" s="25"/>
      <c r="B17" s="11" t="s">
        <v>4</v>
      </c>
      <c r="C17" s="40">
        <f>D17+E17</f>
        <v>20479849.09</v>
      </c>
      <c r="D17" s="45">
        <f>SUM(D13:D16)</f>
        <v>13172596.119999999</v>
      </c>
      <c r="E17" s="32">
        <f>SUM(E13:E16)</f>
        <v>7307252.9699999997</v>
      </c>
      <c r="F17" s="32"/>
    </row>
    <row r="18" spans="1:6" x14ac:dyDescent="0.25">
      <c r="C18" s="15"/>
      <c r="D18" s="13"/>
      <c r="E18" s="14"/>
    </row>
    <row r="19" spans="1:6" x14ac:dyDescent="0.25">
      <c r="A19" s="16" t="s">
        <v>24</v>
      </c>
      <c r="B19" s="18" t="s">
        <v>41</v>
      </c>
      <c r="C19" s="18" t="s">
        <v>42</v>
      </c>
      <c r="D19" s="18" t="s">
        <v>43</v>
      </c>
      <c r="E19" s="17" t="s">
        <v>0</v>
      </c>
      <c r="F19" s="17">
        <v>0.03</v>
      </c>
    </row>
    <row r="20" spans="1:6" x14ac:dyDescent="0.25">
      <c r="A20" s="5"/>
      <c r="B20" s="2">
        <f>C4</f>
        <v>20584503.850000001</v>
      </c>
      <c r="C20" s="2">
        <f>C10</f>
        <v>10875480.07</v>
      </c>
      <c r="D20" s="2">
        <f>C17</f>
        <v>20479849.09</v>
      </c>
      <c r="E20" s="23">
        <f>SUM(B20:D20)</f>
        <v>51939833.010000005</v>
      </c>
      <c r="F20" s="38">
        <f>E20*3%</f>
        <v>1558194.9903000002</v>
      </c>
    </row>
    <row r="23" spans="1:6" x14ac:dyDescent="0.25">
      <c r="D23" s="4"/>
      <c r="E23" s="50"/>
    </row>
  </sheetData>
  <mergeCells count="6">
    <mergeCell ref="B2:B3"/>
    <mergeCell ref="A7:A10"/>
    <mergeCell ref="B7:B9"/>
    <mergeCell ref="A13:A16"/>
    <mergeCell ref="B13:B16"/>
    <mergeCell ref="A2:A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24"/>
  <sheetViews>
    <sheetView view="pageBreakPreview" zoomScale="60" zoomScaleNormal="100" workbookViewId="0">
      <selection activeCell="B20" sqref="B20:D20"/>
    </sheetView>
  </sheetViews>
  <sheetFormatPr defaultRowHeight="15" x14ac:dyDescent="0.25"/>
  <cols>
    <col min="1" max="1" width="12.5703125" bestFit="1" customWidth="1"/>
    <col min="2" max="2" width="16.7109375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9.42578125" bestFit="1" customWidth="1"/>
  </cols>
  <sheetData>
    <row r="2" spans="1:7" x14ac:dyDescent="0.25">
      <c r="A2" s="7" t="s">
        <v>1</v>
      </c>
      <c r="B2" s="9" t="s">
        <v>2</v>
      </c>
      <c r="C2" s="34" t="s">
        <v>3</v>
      </c>
      <c r="D2" s="34" t="s">
        <v>9</v>
      </c>
      <c r="E2" s="34" t="s">
        <v>10</v>
      </c>
      <c r="F2" s="22" t="s">
        <v>6</v>
      </c>
      <c r="G2" s="39" t="s">
        <v>16</v>
      </c>
    </row>
    <row r="3" spans="1:7" ht="15" customHeight="1" x14ac:dyDescent="0.25">
      <c r="A3" s="76" t="s">
        <v>41</v>
      </c>
      <c r="B3" s="87" t="s">
        <v>35</v>
      </c>
      <c r="C3" s="40">
        <f>D3+E3</f>
        <v>2269790.3400000003</v>
      </c>
      <c r="D3" s="2">
        <v>2269790.3400000003</v>
      </c>
      <c r="E3" s="2"/>
      <c r="F3" s="42">
        <v>1231031006</v>
      </c>
      <c r="G3" s="52">
        <v>45230</v>
      </c>
    </row>
    <row r="4" spans="1:7" ht="30" customHeight="1" x14ac:dyDescent="0.25">
      <c r="A4" s="77"/>
      <c r="B4" s="88"/>
      <c r="C4" s="40">
        <f>D4+E4</f>
        <v>0</v>
      </c>
      <c r="D4" s="2"/>
      <c r="E4" s="2"/>
      <c r="F4" s="42"/>
      <c r="G4" s="52"/>
    </row>
    <row r="5" spans="1:7" ht="26.25" customHeight="1" x14ac:dyDescent="0.25">
      <c r="A5" s="77"/>
      <c r="B5" s="10" t="s">
        <v>4</v>
      </c>
      <c r="C5" s="55">
        <f>SUM(C3:C4)</f>
        <v>2269790.3400000003</v>
      </c>
      <c r="D5" s="2">
        <f>SUM(D3:D4)</f>
        <v>2269790.3400000003</v>
      </c>
      <c r="E5" s="8">
        <f>SUM(E3:E4)</f>
        <v>0</v>
      </c>
      <c r="F5" s="29"/>
      <c r="G5" s="48"/>
    </row>
    <row r="6" spans="1:7" ht="15.75" thickBot="1" x14ac:dyDescent="0.3">
      <c r="C6" s="12"/>
      <c r="D6" s="13"/>
      <c r="E6" s="13"/>
      <c r="F6" s="19"/>
    </row>
    <row r="7" spans="1:7" x14ac:dyDescent="0.25">
      <c r="A7" s="7" t="s">
        <v>1</v>
      </c>
      <c r="B7" s="9" t="s">
        <v>2</v>
      </c>
      <c r="C7" s="34" t="s">
        <v>3</v>
      </c>
      <c r="D7" s="34" t="s">
        <v>9</v>
      </c>
      <c r="E7" s="34" t="s">
        <v>23</v>
      </c>
      <c r="F7" s="44" t="s">
        <v>7</v>
      </c>
      <c r="G7" s="39" t="s">
        <v>16</v>
      </c>
    </row>
    <row r="8" spans="1:7" ht="15" customHeight="1" x14ac:dyDescent="0.25">
      <c r="A8" s="76" t="s">
        <v>42</v>
      </c>
      <c r="B8" s="80" t="s">
        <v>35</v>
      </c>
      <c r="C8" s="40">
        <f>D8+E8</f>
        <v>2750668.0000000005</v>
      </c>
      <c r="D8" s="4">
        <v>2750668.0000000005</v>
      </c>
      <c r="E8" s="2"/>
      <c r="F8" s="62">
        <v>1231127001</v>
      </c>
      <c r="G8" s="63">
        <v>45257</v>
      </c>
    </row>
    <row r="9" spans="1:7" ht="15" customHeight="1" x14ac:dyDescent="0.25">
      <c r="A9" s="77"/>
      <c r="B9" s="81"/>
      <c r="C9" s="40">
        <f>D9+E9</f>
        <v>0</v>
      </c>
      <c r="D9" s="2"/>
      <c r="E9" s="2"/>
      <c r="F9" s="28"/>
      <c r="G9" s="46"/>
    </row>
    <row r="10" spans="1:7" ht="15" customHeight="1" x14ac:dyDescent="0.25">
      <c r="A10" s="77"/>
      <c r="B10" s="82"/>
      <c r="C10" s="26"/>
      <c r="D10" s="2"/>
      <c r="E10" s="27"/>
      <c r="F10" s="28"/>
      <c r="G10" s="46"/>
    </row>
    <row r="11" spans="1:7" x14ac:dyDescent="0.25">
      <c r="A11" s="78"/>
      <c r="B11" s="11" t="s">
        <v>4</v>
      </c>
      <c r="C11" s="40">
        <f>D11+E11</f>
        <v>2750668.0000000005</v>
      </c>
      <c r="D11" s="2">
        <f>SUM(D8:D10)</f>
        <v>2750668.0000000005</v>
      </c>
      <c r="E11" s="2">
        <f>SUM(E8:E10)</f>
        <v>0</v>
      </c>
      <c r="F11" s="20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9</v>
      </c>
      <c r="E13" s="34" t="s">
        <v>10</v>
      </c>
      <c r="F13" s="22" t="s">
        <v>7</v>
      </c>
      <c r="G13" s="39" t="s">
        <v>16</v>
      </c>
    </row>
    <row r="14" spans="1:7" ht="15" customHeight="1" x14ac:dyDescent="0.25">
      <c r="A14" s="76" t="s">
        <v>43</v>
      </c>
      <c r="B14" s="87" t="s">
        <v>35</v>
      </c>
      <c r="C14" s="40">
        <f>D14+E14</f>
        <v>2515268</v>
      </c>
      <c r="D14" s="4">
        <v>2515268</v>
      </c>
      <c r="E14" s="2"/>
      <c r="F14" s="42"/>
      <c r="G14" s="52"/>
    </row>
    <row r="15" spans="1:7" ht="15" customHeight="1" x14ac:dyDescent="0.25">
      <c r="A15" s="77"/>
      <c r="B15" s="89"/>
      <c r="C15" s="40">
        <f>D15+E15</f>
        <v>0</v>
      </c>
      <c r="D15" s="2"/>
      <c r="E15" s="2"/>
      <c r="F15" s="42"/>
      <c r="G15" s="52"/>
    </row>
    <row r="16" spans="1:7" ht="15" customHeight="1" x14ac:dyDescent="0.25">
      <c r="A16" s="77"/>
      <c r="B16" s="89"/>
      <c r="C16" s="26"/>
      <c r="D16" s="2"/>
      <c r="E16" s="2"/>
      <c r="F16" s="28"/>
      <c r="G16" s="46"/>
    </row>
    <row r="17" spans="1:7" ht="15" customHeight="1" x14ac:dyDescent="0.25">
      <c r="A17" s="77"/>
      <c r="B17" s="88"/>
      <c r="C17" s="1"/>
      <c r="D17" s="2"/>
      <c r="E17" s="2"/>
      <c r="F17" s="28"/>
      <c r="G17" s="46"/>
    </row>
    <row r="18" spans="1:7" x14ac:dyDescent="0.25">
      <c r="A18" s="25"/>
      <c r="B18" s="11" t="s">
        <v>4</v>
      </c>
      <c r="C18" s="40">
        <f>D18+E18</f>
        <v>2515268</v>
      </c>
      <c r="D18" s="45">
        <f>SUM(D14:D17)</f>
        <v>2515268</v>
      </c>
      <c r="E18" s="32">
        <f>SUM(E14:E17)</f>
        <v>0</v>
      </c>
      <c r="F18" s="32"/>
    </row>
    <row r="19" spans="1:7" x14ac:dyDescent="0.25">
      <c r="C19" s="15"/>
      <c r="D19" s="13"/>
      <c r="E19" s="14"/>
    </row>
    <row r="20" spans="1:7" x14ac:dyDescent="0.25">
      <c r="A20" s="16" t="s">
        <v>24</v>
      </c>
      <c r="B20" s="18" t="s">
        <v>41</v>
      </c>
      <c r="C20" s="18" t="s">
        <v>42</v>
      </c>
      <c r="D20" s="18" t="s">
        <v>43</v>
      </c>
      <c r="E20" s="17" t="s">
        <v>0</v>
      </c>
      <c r="F20" s="17">
        <v>0.03</v>
      </c>
    </row>
    <row r="21" spans="1:7" x14ac:dyDescent="0.25">
      <c r="A21" s="5"/>
      <c r="B21" s="2">
        <f>C5</f>
        <v>2269790.3400000003</v>
      </c>
      <c r="C21" s="2">
        <f>C11</f>
        <v>2750668.0000000005</v>
      </c>
      <c r="D21" s="2">
        <f>C18</f>
        <v>2515268</v>
      </c>
      <c r="E21" s="23">
        <f>SUM(B21:D21)</f>
        <v>7535726.3400000008</v>
      </c>
      <c r="F21" s="38">
        <f>E21*3%</f>
        <v>226071.79020000002</v>
      </c>
    </row>
    <row r="24" spans="1:7" x14ac:dyDescent="0.25">
      <c r="D24" s="4"/>
      <c r="E24" s="50"/>
    </row>
  </sheetData>
  <mergeCells count="6">
    <mergeCell ref="A3:A5"/>
    <mergeCell ref="B3:B4"/>
    <mergeCell ref="A8:A11"/>
    <mergeCell ref="B8:B10"/>
    <mergeCell ref="A14:A17"/>
    <mergeCell ref="B14:B17"/>
  </mergeCells>
  <pageMargins left="0.7" right="0.7" top="0.75" bottom="0.75" header="0.3" footer="0.3"/>
  <pageSetup paperSize="9" scale="7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35"/>
  <sheetViews>
    <sheetView view="pageBreakPreview" topLeftCell="A13" zoomScaleNormal="100" zoomScaleSheetLayoutView="100" workbookViewId="0">
      <selection activeCell="B31" sqref="B31:D31"/>
    </sheetView>
  </sheetViews>
  <sheetFormatPr defaultRowHeight="15" x14ac:dyDescent="0.25"/>
  <cols>
    <col min="1" max="1" width="12.5703125" bestFit="1" customWidth="1"/>
    <col min="2" max="2" width="16.7109375" customWidth="1"/>
    <col min="3" max="3" width="15.7109375" bestFit="1" customWidth="1"/>
    <col min="4" max="4" width="16.7109375" customWidth="1"/>
    <col min="5" max="5" width="19.28515625" customWidth="1"/>
    <col min="6" max="6" width="16.5703125" customWidth="1"/>
    <col min="7" max="7" width="19.42578125" bestFit="1" customWidth="1"/>
  </cols>
  <sheetData>
    <row r="2" spans="1:7" x14ac:dyDescent="0.25">
      <c r="A2" s="7" t="s">
        <v>1</v>
      </c>
      <c r="B2" s="9" t="s">
        <v>2</v>
      </c>
      <c r="C2" s="34" t="s">
        <v>3</v>
      </c>
      <c r="D2" s="34" t="s">
        <v>9</v>
      </c>
      <c r="E2" s="34" t="s">
        <v>10</v>
      </c>
      <c r="F2" s="22" t="s">
        <v>6</v>
      </c>
      <c r="G2" s="39" t="s">
        <v>16</v>
      </c>
    </row>
    <row r="3" spans="1:7" ht="15" customHeight="1" x14ac:dyDescent="0.25">
      <c r="A3" s="76" t="s">
        <v>41</v>
      </c>
      <c r="B3" s="87" t="s">
        <v>39</v>
      </c>
      <c r="C3" s="40">
        <f>D3+E3</f>
        <v>2992517.5100000002</v>
      </c>
      <c r="D3" s="43">
        <v>1403963.2600000002</v>
      </c>
      <c r="E3" s="43">
        <v>1588554.25</v>
      </c>
      <c r="F3" s="42">
        <v>1231004001</v>
      </c>
      <c r="G3" s="52">
        <v>45203</v>
      </c>
    </row>
    <row r="4" spans="1:7" ht="15" customHeight="1" x14ac:dyDescent="0.25">
      <c r="A4" s="77"/>
      <c r="B4" s="89"/>
      <c r="C4" s="40">
        <f t="shared" ref="C4:C9" si="0">D4+E4</f>
        <v>4138232.3000000007</v>
      </c>
      <c r="D4" s="43">
        <v>2940949.9400000004</v>
      </c>
      <c r="E4" s="43">
        <v>1197282.3600000001</v>
      </c>
      <c r="F4" s="42">
        <v>1231011002</v>
      </c>
      <c r="G4" s="52">
        <v>45210</v>
      </c>
    </row>
    <row r="5" spans="1:7" ht="15" customHeight="1" x14ac:dyDescent="0.25">
      <c r="A5" s="77"/>
      <c r="B5" s="89"/>
      <c r="C5" s="40">
        <f t="shared" si="0"/>
        <v>3684281.29</v>
      </c>
      <c r="D5" s="43">
        <v>2810204.71</v>
      </c>
      <c r="E5" s="43">
        <v>874076.58000000007</v>
      </c>
      <c r="F5" s="42">
        <v>1231017001</v>
      </c>
      <c r="G5" s="52">
        <v>45216</v>
      </c>
    </row>
    <row r="6" spans="1:7" ht="15" customHeight="1" x14ac:dyDescent="0.25">
      <c r="A6" s="77"/>
      <c r="B6" s="89"/>
      <c r="C6" s="40">
        <f t="shared" si="0"/>
        <v>2434671.79</v>
      </c>
      <c r="D6" s="43">
        <v>2103876.34</v>
      </c>
      <c r="E6" s="43">
        <v>330795.45</v>
      </c>
      <c r="F6" s="42">
        <v>1231026003</v>
      </c>
      <c r="G6" s="52">
        <v>45225</v>
      </c>
    </row>
    <row r="7" spans="1:7" ht="15" customHeight="1" x14ac:dyDescent="0.25">
      <c r="A7" s="77"/>
      <c r="B7" s="89"/>
      <c r="C7" s="40">
        <f t="shared" si="0"/>
        <v>714365.48</v>
      </c>
      <c r="D7" s="43">
        <v>714365.48</v>
      </c>
      <c r="E7" s="43"/>
      <c r="F7" s="42">
        <v>1231030002</v>
      </c>
      <c r="G7" s="52">
        <v>45229</v>
      </c>
    </row>
    <row r="8" spans="1:7" ht="15" customHeight="1" x14ac:dyDescent="0.25">
      <c r="A8" s="77"/>
      <c r="B8" s="89"/>
      <c r="C8" s="40">
        <f t="shared" si="0"/>
        <v>2395907.5900000003</v>
      </c>
      <c r="D8" s="43">
        <v>1983801.5500000003</v>
      </c>
      <c r="E8" s="43">
        <v>412106.04000000004</v>
      </c>
      <c r="F8" s="42">
        <v>1231031004</v>
      </c>
      <c r="G8" s="52">
        <v>45230</v>
      </c>
    </row>
    <row r="9" spans="1:7" ht="16.5" customHeight="1" x14ac:dyDescent="0.25">
      <c r="A9" s="77"/>
      <c r="B9" s="88"/>
      <c r="C9" s="40">
        <f t="shared" si="0"/>
        <v>0</v>
      </c>
      <c r="D9" s="2"/>
      <c r="E9" s="2"/>
      <c r="F9" s="42"/>
      <c r="G9" s="52"/>
    </row>
    <row r="10" spans="1:7" ht="26.25" customHeight="1" x14ac:dyDescent="0.25">
      <c r="A10" s="77"/>
      <c r="B10" s="10" t="s">
        <v>4</v>
      </c>
      <c r="C10" s="55">
        <f>SUM(C3:C9)</f>
        <v>16359975.960000001</v>
      </c>
      <c r="D10" s="43">
        <f>SUM(D3:D9)</f>
        <v>11957161.280000001</v>
      </c>
      <c r="E10" s="8">
        <f>SUM(E3:E9)</f>
        <v>4402814.6800000006</v>
      </c>
      <c r="F10" s="29"/>
      <c r="G10" s="48"/>
    </row>
    <row r="11" spans="1:7" ht="15.75" thickBot="1" x14ac:dyDescent="0.3">
      <c r="C11" s="12"/>
      <c r="D11" s="13"/>
      <c r="E11" s="13"/>
      <c r="F11" s="19"/>
    </row>
    <row r="12" spans="1:7" x14ac:dyDescent="0.25">
      <c r="A12" s="7" t="s">
        <v>1</v>
      </c>
      <c r="B12" s="9" t="s">
        <v>2</v>
      </c>
      <c r="C12" s="34" t="s">
        <v>3</v>
      </c>
      <c r="D12" s="34" t="s">
        <v>9</v>
      </c>
      <c r="E12" s="34" t="s">
        <v>23</v>
      </c>
      <c r="F12" s="44" t="s">
        <v>7</v>
      </c>
      <c r="G12" s="39" t="s">
        <v>16</v>
      </c>
    </row>
    <row r="13" spans="1:7" ht="15" customHeight="1" x14ac:dyDescent="0.25">
      <c r="A13" s="76" t="s">
        <v>42</v>
      </c>
      <c r="B13" s="87" t="s">
        <v>39</v>
      </c>
      <c r="C13" s="40">
        <f>D13+E13</f>
        <v>1494724.9500000002</v>
      </c>
      <c r="D13" s="43">
        <v>1494724.9500000002</v>
      </c>
      <c r="E13" s="43"/>
      <c r="F13" s="42">
        <v>1231101001</v>
      </c>
      <c r="G13" s="52">
        <v>45231</v>
      </c>
    </row>
    <row r="14" spans="1:7" ht="15" customHeight="1" x14ac:dyDescent="0.25">
      <c r="A14" s="77"/>
      <c r="B14" s="89"/>
      <c r="C14" s="40">
        <f t="shared" ref="C14:C17" si="1">D14+E14</f>
        <v>3886739.17</v>
      </c>
      <c r="D14" s="43">
        <v>3886739.17</v>
      </c>
      <c r="E14" s="43"/>
      <c r="F14" s="42">
        <v>1231107001</v>
      </c>
      <c r="G14" s="52">
        <v>45237</v>
      </c>
    </row>
    <row r="15" spans="1:7" ht="15" customHeight="1" x14ac:dyDescent="0.25">
      <c r="A15" s="77"/>
      <c r="B15" s="89"/>
      <c r="C15" s="40">
        <f t="shared" si="1"/>
        <v>4887097.5200000005</v>
      </c>
      <c r="D15" s="43">
        <v>1917209.7000000002</v>
      </c>
      <c r="E15" s="43">
        <v>2969887.8200000003</v>
      </c>
      <c r="F15" s="42">
        <v>1231120003</v>
      </c>
      <c r="G15" s="52">
        <v>45250</v>
      </c>
    </row>
    <row r="16" spans="1:7" ht="15" customHeight="1" x14ac:dyDescent="0.25">
      <c r="A16" s="77"/>
      <c r="B16" s="89"/>
      <c r="C16" s="40">
        <f t="shared" si="1"/>
        <v>0</v>
      </c>
      <c r="D16" s="43"/>
      <c r="E16" s="43"/>
      <c r="F16" s="28"/>
      <c r="G16" s="46"/>
    </row>
    <row r="17" spans="1:7" ht="15" customHeight="1" x14ac:dyDescent="0.25">
      <c r="A17" s="77"/>
      <c r="B17" s="88"/>
      <c r="C17" s="40">
        <f t="shared" si="1"/>
        <v>0</v>
      </c>
      <c r="D17" s="43"/>
      <c r="E17" s="27"/>
      <c r="F17" s="28"/>
      <c r="G17" s="46"/>
    </row>
    <row r="18" spans="1:7" x14ac:dyDescent="0.25">
      <c r="A18" s="78"/>
      <c r="B18" s="11" t="s">
        <v>4</v>
      </c>
      <c r="C18" s="40">
        <f>D18+E18</f>
        <v>10268561.640000001</v>
      </c>
      <c r="D18" s="43">
        <f>SUM(D13:D17)</f>
        <v>7298673.8200000003</v>
      </c>
      <c r="E18" s="43">
        <f>SUM(E13:E17)</f>
        <v>2969887.8200000003</v>
      </c>
      <c r="F18" s="20"/>
      <c r="G18" s="73"/>
    </row>
    <row r="19" spans="1:7" x14ac:dyDescent="0.25">
      <c r="C19" s="15"/>
      <c r="D19" s="13"/>
      <c r="E19" s="14"/>
      <c r="F19" s="21"/>
    </row>
    <row r="20" spans="1:7" x14ac:dyDescent="0.25">
      <c r="A20" s="7" t="s">
        <v>1</v>
      </c>
      <c r="B20" s="9" t="s">
        <v>2</v>
      </c>
      <c r="C20" s="34" t="s">
        <v>3</v>
      </c>
      <c r="D20" s="34" t="s">
        <v>9</v>
      </c>
      <c r="E20" s="34" t="s">
        <v>10</v>
      </c>
      <c r="F20" s="22" t="s">
        <v>7</v>
      </c>
      <c r="G20" s="39" t="s">
        <v>16</v>
      </c>
    </row>
    <row r="21" spans="1:7" ht="15" customHeight="1" x14ac:dyDescent="0.25">
      <c r="A21" s="76" t="s">
        <v>43</v>
      </c>
      <c r="B21" s="87" t="s">
        <v>39</v>
      </c>
      <c r="C21" s="40">
        <f>D21+E21</f>
        <v>2843274.22</v>
      </c>
      <c r="D21" s="43">
        <v>986555.64000000013</v>
      </c>
      <c r="E21" s="43">
        <v>1856718.58</v>
      </c>
      <c r="F21" s="42">
        <v>1231206001</v>
      </c>
      <c r="G21" s="52">
        <v>45266</v>
      </c>
    </row>
    <row r="22" spans="1:7" ht="15" customHeight="1" x14ac:dyDescent="0.25">
      <c r="A22" s="77"/>
      <c r="B22" s="89"/>
      <c r="C22" s="40">
        <f t="shared" ref="C22:C27" si="2">D22+E22</f>
        <v>3858929.8900000006</v>
      </c>
      <c r="D22" s="43">
        <v>250027.2</v>
      </c>
      <c r="E22" s="43">
        <v>3608902.6900000004</v>
      </c>
      <c r="F22" s="42">
        <v>1231213001</v>
      </c>
      <c r="G22" s="52">
        <v>45273</v>
      </c>
    </row>
    <row r="23" spans="1:7" ht="15" customHeight="1" x14ac:dyDescent="0.25">
      <c r="A23" s="77"/>
      <c r="B23" s="89"/>
      <c r="C23" s="40">
        <f t="shared" si="2"/>
        <v>0</v>
      </c>
      <c r="D23" s="2"/>
      <c r="E23" s="2"/>
      <c r="F23" s="42"/>
      <c r="G23" s="52"/>
    </row>
    <row r="24" spans="1:7" ht="15" customHeight="1" x14ac:dyDescent="0.25">
      <c r="A24" s="77"/>
      <c r="B24" s="89"/>
      <c r="C24" s="40">
        <f t="shared" si="2"/>
        <v>0</v>
      </c>
      <c r="D24" s="2"/>
      <c r="E24" s="2"/>
      <c r="F24" s="42"/>
      <c r="G24" s="52"/>
    </row>
    <row r="25" spans="1:7" ht="15" customHeight="1" x14ac:dyDescent="0.25">
      <c r="A25" s="77"/>
      <c r="B25" s="89"/>
      <c r="C25" s="40">
        <f t="shared" si="2"/>
        <v>0</v>
      </c>
      <c r="D25" s="2"/>
      <c r="E25" s="2"/>
      <c r="F25" s="42"/>
      <c r="G25" s="52"/>
    </row>
    <row r="26" spans="1:7" ht="15" customHeight="1" x14ac:dyDescent="0.25">
      <c r="A26" s="77"/>
      <c r="B26" s="89"/>
      <c r="C26" s="40">
        <f t="shared" si="2"/>
        <v>0</v>
      </c>
      <c r="D26" s="2"/>
      <c r="E26" s="2"/>
      <c r="F26" s="42"/>
      <c r="G26" s="52"/>
    </row>
    <row r="27" spans="1:7" ht="15" customHeight="1" x14ac:dyDescent="0.25">
      <c r="A27" s="77"/>
      <c r="B27" s="89"/>
      <c r="C27" s="40">
        <f t="shared" si="2"/>
        <v>0</v>
      </c>
      <c r="D27" s="2"/>
      <c r="E27" s="2"/>
      <c r="F27" s="42"/>
      <c r="G27" s="52"/>
    </row>
    <row r="28" spans="1:7" ht="15" customHeight="1" x14ac:dyDescent="0.25">
      <c r="A28" s="77"/>
      <c r="B28" s="88"/>
      <c r="C28" s="1"/>
      <c r="D28" s="2"/>
      <c r="E28" s="2"/>
      <c r="F28" s="28"/>
      <c r="G28" s="46"/>
    </row>
    <row r="29" spans="1:7" x14ac:dyDescent="0.25">
      <c r="A29" s="25"/>
      <c r="B29" s="11" t="s">
        <v>4</v>
      </c>
      <c r="C29" s="40">
        <f>D29+E29</f>
        <v>6702204.1100000003</v>
      </c>
      <c r="D29" s="45">
        <f>SUM(D21:D28)</f>
        <v>1236582.8400000001</v>
      </c>
      <c r="E29" s="32">
        <f>SUM(E21:E28)</f>
        <v>5465621.2700000005</v>
      </c>
      <c r="F29" s="32"/>
    </row>
    <row r="30" spans="1:7" x14ac:dyDescent="0.25">
      <c r="C30" s="15"/>
      <c r="D30" s="13"/>
      <c r="E30" s="14"/>
    </row>
    <row r="31" spans="1:7" x14ac:dyDescent="0.25">
      <c r="A31" s="16" t="s">
        <v>24</v>
      </c>
      <c r="B31" s="18" t="s">
        <v>41</v>
      </c>
      <c r="C31" s="18" t="s">
        <v>42</v>
      </c>
      <c r="D31" s="18" t="s">
        <v>43</v>
      </c>
      <c r="E31" s="17" t="s">
        <v>0</v>
      </c>
      <c r="F31" s="17">
        <v>0.03</v>
      </c>
    </row>
    <row r="32" spans="1:7" x14ac:dyDescent="0.25">
      <c r="A32" s="5"/>
      <c r="B32" s="2">
        <f>C10</f>
        <v>16359975.960000001</v>
      </c>
      <c r="C32" s="2">
        <f>C18</f>
        <v>10268561.640000001</v>
      </c>
      <c r="D32" s="2">
        <f>C29</f>
        <v>6702204.1100000003</v>
      </c>
      <c r="E32" s="23">
        <f>SUM(B32:D32)</f>
        <v>33330741.710000001</v>
      </c>
      <c r="F32" s="38">
        <f>E32*3%</f>
        <v>999922.2513</v>
      </c>
    </row>
    <row r="35" spans="4:5" x14ac:dyDescent="0.25">
      <c r="D35" s="4"/>
      <c r="E35" s="50"/>
    </row>
  </sheetData>
  <mergeCells count="6">
    <mergeCell ref="A3:A10"/>
    <mergeCell ref="B3:B9"/>
    <mergeCell ref="A13:A18"/>
    <mergeCell ref="B13:B17"/>
    <mergeCell ref="A21:A28"/>
    <mergeCell ref="B21:B28"/>
  </mergeCells>
  <pageMargins left="0.7" right="0.7" top="0.75" bottom="0.75" header="0.3" footer="0.3"/>
  <pageSetup paperSize="9" scale="74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24"/>
  <sheetViews>
    <sheetView tabSelected="1" view="pageBreakPreview" zoomScale="60" zoomScaleNormal="100" workbookViewId="0">
      <selection activeCell="B20" sqref="B20:D20"/>
    </sheetView>
  </sheetViews>
  <sheetFormatPr defaultRowHeight="15" x14ac:dyDescent="0.25"/>
  <cols>
    <col min="1" max="1" width="12.5703125" bestFit="1" customWidth="1"/>
    <col min="2" max="2" width="16.7109375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9.42578125" bestFit="1" customWidth="1"/>
  </cols>
  <sheetData>
    <row r="2" spans="1:7" x14ac:dyDescent="0.25">
      <c r="A2" s="7" t="s">
        <v>1</v>
      </c>
      <c r="B2" s="9" t="s">
        <v>2</v>
      </c>
      <c r="C2" s="34" t="s">
        <v>3</v>
      </c>
      <c r="D2" s="34" t="s">
        <v>9</v>
      </c>
      <c r="E2" s="34" t="s">
        <v>10</v>
      </c>
      <c r="F2" s="22" t="s">
        <v>6</v>
      </c>
      <c r="G2" s="39" t="s">
        <v>16</v>
      </c>
    </row>
    <row r="3" spans="1:7" ht="15" customHeight="1" x14ac:dyDescent="0.25">
      <c r="A3" s="76" t="s">
        <v>41</v>
      </c>
      <c r="B3" s="87" t="s">
        <v>40</v>
      </c>
      <c r="C3" s="40">
        <f>D3+E3</f>
        <v>7008327.6000000006</v>
      </c>
      <c r="D3" s="4">
        <v>7008327.6000000006</v>
      </c>
      <c r="E3" s="2"/>
      <c r="F3" s="62">
        <v>1231028002</v>
      </c>
      <c r="G3" s="63">
        <v>45227</v>
      </c>
    </row>
    <row r="4" spans="1:7" ht="30" customHeight="1" x14ac:dyDescent="0.25">
      <c r="A4" s="77"/>
      <c r="B4" s="88"/>
      <c r="C4" s="40">
        <f>D4+E4</f>
        <v>0</v>
      </c>
      <c r="D4" s="2"/>
      <c r="E4" s="2"/>
      <c r="F4" s="42"/>
      <c r="G4" s="52"/>
    </row>
    <row r="5" spans="1:7" ht="26.25" customHeight="1" x14ac:dyDescent="0.25">
      <c r="A5" s="77"/>
      <c r="B5" s="10" t="s">
        <v>4</v>
      </c>
      <c r="C5" s="55">
        <f>SUM(C3:C4)</f>
        <v>7008327.6000000006</v>
      </c>
      <c r="D5" s="2">
        <f>SUM(D3:D4)</f>
        <v>7008327.6000000006</v>
      </c>
      <c r="E5" s="8">
        <f>SUM(E3:E4)</f>
        <v>0</v>
      </c>
      <c r="F5" s="29"/>
      <c r="G5" s="48"/>
    </row>
    <row r="6" spans="1:7" ht="15.75" thickBot="1" x14ac:dyDescent="0.3">
      <c r="C6" s="12"/>
      <c r="D6" s="13"/>
      <c r="E6" s="13"/>
      <c r="F6" s="19"/>
    </row>
    <row r="7" spans="1:7" x14ac:dyDescent="0.25">
      <c r="A7" s="7" t="s">
        <v>1</v>
      </c>
      <c r="B7" s="9" t="s">
        <v>2</v>
      </c>
      <c r="C7" s="34" t="s">
        <v>3</v>
      </c>
      <c r="D7" s="34" t="s">
        <v>9</v>
      </c>
      <c r="E7" s="34" t="s">
        <v>23</v>
      </c>
      <c r="F7" s="44" t="s">
        <v>7</v>
      </c>
      <c r="G7" s="39" t="s">
        <v>16</v>
      </c>
    </row>
    <row r="8" spans="1:7" ht="15" customHeight="1" x14ac:dyDescent="0.25">
      <c r="A8" s="76" t="s">
        <v>42</v>
      </c>
      <c r="B8" s="87" t="s">
        <v>40</v>
      </c>
      <c r="C8" s="40">
        <f>D8+E8</f>
        <v>0</v>
      </c>
      <c r="D8" s="2"/>
      <c r="E8" s="2"/>
      <c r="F8" s="42"/>
      <c r="G8" s="52"/>
    </row>
    <row r="9" spans="1:7" ht="15" customHeight="1" x14ac:dyDescent="0.25">
      <c r="A9" s="77"/>
      <c r="B9" s="89"/>
      <c r="C9" s="40">
        <f>D9+E9</f>
        <v>0</v>
      </c>
      <c r="D9" s="2"/>
      <c r="E9" s="2"/>
      <c r="F9" s="28"/>
      <c r="G9" s="46"/>
    </row>
    <row r="10" spans="1:7" ht="15" customHeight="1" x14ac:dyDescent="0.25">
      <c r="A10" s="77"/>
      <c r="B10" s="88"/>
      <c r="C10" s="26"/>
      <c r="D10" s="2"/>
      <c r="E10" s="27"/>
      <c r="F10" s="28"/>
      <c r="G10" s="46"/>
    </row>
    <row r="11" spans="1:7" x14ac:dyDescent="0.25">
      <c r="A11" s="78"/>
      <c r="B11" s="11" t="s">
        <v>4</v>
      </c>
      <c r="C11" s="40">
        <f>D11+E11</f>
        <v>0</v>
      </c>
      <c r="D11" s="2">
        <f>SUM(D8:D10)</f>
        <v>0</v>
      </c>
      <c r="E11" s="2">
        <f>SUM(E8:E10)</f>
        <v>0</v>
      </c>
      <c r="F11" s="20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9</v>
      </c>
      <c r="E13" s="34" t="s">
        <v>10</v>
      </c>
      <c r="F13" s="22" t="s">
        <v>7</v>
      </c>
      <c r="G13" s="39" t="s">
        <v>16</v>
      </c>
    </row>
    <row r="14" spans="1:7" ht="15" customHeight="1" x14ac:dyDescent="0.25">
      <c r="A14" s="76" t="s">
        <v>43</v>
      </c>
      <c r="B14" s="87" t="s">
        <v>40</v>
      </c>
      <c r="C14" s="40">
        <f>D14+E14</f>
        <v>0</v>
      </c>
      <c r="D14" s="4"/>
      <c r="E14" s="2"/>
      <c r="F14" s="62"/>
      <c r="G14" s="63"/>
    </row>
    <row r="15" spans="1:7" ht="15" customHeight="1" x14ac:dyDescent="0.25">
      <c r="A15" s="77"/>
      <c r="B15" s="89"/>
      <c r="C15" s="40">
        <f>D15+E15</f>
        <v>0</v>
      </c>
      <c r="D15" s="2"/>
      <c r="E15" s="2"/>
      <c r="F15" s="42"/>
      <c r="G15" s="52"/>
    </row>
    <row r="16" spans="1:7" ht="15" customHeight="1" x14ac:dyDescent="0.25">
      <c r="A16" s="77"/>
      <c r="B16" s="89"/>
      <c r="C16" s="26"/>
      <c r="D16" s="2"/>
      <c r="E16" s="2"/>
      <c r="F16" s="28"/>
      <c r="G16" s="46"/>
    </row>
    <row r="17" spans="1:7" ht="15" customHeight="1" x14ac:dyDescent="0.25">
      <c r="A17" s="77"/>
      <c r="B17" s="88"/>
      <c r="C17" s="1"/>
      <c r="D17" s="2"/>
      <c r="E17" s="2"/>
      <c r="F17" s="28"/>
      <c r="G17" s="46"/>
    </row>
    <row r="18" spans="1:7" x14ac:dyDescent="0.25">
      <c r="A18" s="25"/>
      <c r="B18" s="11" t="s">
        <v>4</v>
      </c>
      <c r="C18" s="40">
        <f>D18+E18</f>
        <v>0</v>
      </c>
      <c r="D18" s="45">
        <f>SUM(D14:D17)</f>
        <v>0</v>
      </c>
      <c r="E18" s="32">
        <f>SUM(E14:E17)</f>
        <v>0</v>
      </c>
      <c r="F18" s="32"/>
    </row>
    <row r="19" spans="1:7" x14ac:dyDescent="0.25">
      <c r="C19" s="15"/>
      <c r="D19" s="13"/>
      <c r="E19" s="14"/>
    </row>
    <row r="20" spans="1:7" x14ac:dyDescent="0.25">
      <c r="A20" s="16" t="s">
        <v>24</v>
      </c>
      <c r="B20" s="18" t="s">
        <v>41</v>
      </c>
      <c r="C20" s="18" t="s">
        <v>42</v>
      </c>
      <c r="D20" s="18" t="s">
        <v>43</v>
      </c>
      <c r="E20" s="17" t="s">
        <v>0</v>
      </c>
      <c r="F20" s="17">
        <v>0.03</v>
      </c>
    </row>
    <row r="21" spans="1:7" x14ac:dyDescent="0.25">
      <c r="A21" s="5"/>
      <c r="B21" s="2">
        <f>C5</f>
        <v>7008327.6000000006</v>
      </c>
      <c r="C21" s="2">
        <f>C11</f>
        <v>0</v>
      </c>
      <c r="D21" s="2">
        <f>C18</f>
        <v>0</v>
      </c>
      <c r="E21" s="23">
        <f>SUM(B21:D21)</f>
        <v>7008327.6000000006</v>
      </c>
      <c r="F21" s="38">
        <f>E21*3%</f>
        <v>210249.82800000001</v>
      </c>
    </row>
    <row r="24" spans="1:7" x14ac:dyDescent="0.25">
      <c r="D24" s="4"/>
      <c r="E24" s="50"/>
    </row>
  </sheetData>
  <mergeCells count="6">
    <mergeCell ref="A3:A5"/>
    <mergeCell ref="B3:B4"/>
    <mergeCell ref="A8:A11"/>
    <mergeCell ref="B8:B10"/>
    <mergeCell ref="A14:A17"/>
    <mergeCell ref="B14:B17"/>
  </mergeCells>
  <pageMargins left="0.7" right="0.7" top="0.75" bottom="0.75" header="0.3" footer="0.3"/>
  <pageSetup paperSize="9"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zishop</vt:lpstr>
      <vt:lpstr>RAJA</vt:lpstr>
      <vt:lpstr>BAYI SURO</vt:lpstr>
      <vt:lpstr>LINK</vt:lpstr>
      <vt:lpstr>BAYI DLANGGU</vt:lpstr>
      <vt:lpstr>KEINARA</vt:lpstr>
      <vt:lpstr>Rumah susu ririn</vt:lpstr>
      <vt:lpstr>LEIIBHI</vt:lpstr>
      <vt:lpstr>MAULANI</vt:lpstr>
      <vt:lpstr>NANANINA</vt:lpstr>
      <vt:lpstr>Sheet1</vt:lpstr>
      <vt:lpstr>KEINARA!Print_Area</vt:lpstr>
      <vt:lpstr>zishop!Print_Area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Abdullah</cp:lastModifiedBy>
  <cp:lastPrinted>2024-01-25T09:49:51Z</cp:lastPrinted>
  <dcterms:created xsi:type="dcterms:W3CDTF">2021-07-05T12:47:54Z</dcterms:created>
  <dcterms:modified xsi:type="dcterms:W3CDTF">2024-01-25T21:04:41Z</dcterms:modified>
</cp:coreProperties>
</file>