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20" windowWidth="19200" windowHeight="6615" activeTab="5"/>
  </bookViews>
  <sheets>
    <sheet name="zishop" sheetId="4" r:id="rId1"/>
    <sheet name="RAJA" sheetId="13" r:id="rId2"/>
    <sheet name="BAYI SURO" sheetId="14" r:id="rId3"/>
    <sheet name="LINK" sheetId="15" r:id="rId4"/>
    <sheet name="BAYI DLANGGU" sheetId="16" r:id="rId5"/>
    <sheet name="KEINARA" sheetId="17" r:id="rId6"/>
  </sheets>
  <definedNames>
    <definedName name="_xlnm.Print_Area" localSheetId="5">KEINARA!$A$1:$G$21</definedName>
    <definedName name="_xlnm.Print_Area" localSheetId="0">zishop!$A$1:$G$52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5" l="1"/>
  <c r="E20" i="15" s="1"/>
  <c r="C20" i="15" l="1"/>
  <c r="B20" i="15"/>
  <c r="G27" i="16"/>
  <c r="G26" i="16"/>
  <c r="G25" i="16"/>
  <c r="E26" i="16"/>
  <c r="C14" i="17" l="1"/>
  <c r="C43" i="4" l="1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D44" i="4"/>
  <c r="E11" i="16" l="1"/>
  <c r="C23" i="4"/>
  <c r="C22" i="4"/>
  <c r="C21" i="4"/>
  <c r="D4" i="17" l="1"/>
  <c r="E4" i="17"/>
  <c r="C5" i="14"/>
  <c r="C7" i="4"/>
  <c r="C6" i="4"/>
  <c r="C5" i="4"/>
  <c r="C4" i="4"/>
  <c r="C25" i="16"/>
  <c r="C21" i="16"/>
  <c r="D11" i="16"/>
  <c r="C16" i="16"/>
  <c r="C15" i="16"/>
  <c r="C14" i="16"/>
  <c r="C18" i="4"/>
  <c r="C17" i="4"/>
  <c r="C16" i="4"/>
  <c r="C15" i="4"/>
  <c r="C14" i="4"/>
  <c r="C13" i="4"/>
  <c r="C15" i="13" l="1"/>
  <c r="C14" i="13"/>
  <c r="C3" i="17" l="1"/>
  <c r="C2" i="17"/>
  <c r="C8" i="16"/>
  <c r="C3" i="16"/>
  <c r="C2" i="16"/>
  <c r="C11" i="14"/>
  <c r="D13" i="14"/>
  <c r="C26" i="14" s="1"/>
  <c r="E13" i="14"/>
  <c r="C30" i="14" s="1"/>
  <c r="C8" i="4"/>
  <c r="C4" i="14"/>
  <c r="C3" i="14"/>
  <c r="C4" i="17" l="1"/>
  <c r="B20" i="17" s="1"/>
  <c r="C28" i="4"/>
  <c r="C24" i="4"/>
  <c r="C20" i="4"/>
  <c r="C19" i="4"/>
  <c r="C12" i="4"/>
  <c r="C3" i="4"/>
  <c r="C2" i="4"/>
  <c r="C11" i="16"/>
  <c r="C8" i="13"/>
  <c r="C13" i="17"/>
  <c r="C8" i="17"/>
  <c r="C7" i="17"/>
  <c r="E17" i="17"/>
  <c r="D17" i="17"/>
  <c r="C17" i="17" s="1"/>
  <c r="D20" i="17" s="1"/>
  <c r="E10" i="17"/>
  <c r="D10" i="17"/>
  <c r="D5" i="16"/>
  <c r="B21" i="16" s="1"/>
  <c r="C22" i="14"/>
  <c r="C21" i="14"/>
  <c r="C20" i="14"/>
  <c r="C19" i="14"/>
  <c r="C18" i="14"/>
  <c r="C17" i="14"/>
  <c r="C16" i="14"/>
  <c r="D23" i="14"/>
  <c r="D26" i="14" s="1"/>
  <c r="E23" i="14"/>
  <c r="D30" i="14" s="1"/>
  <c r="C12" i="14"/>
  <c r="C10" i="14"/>
  <c r="C6" i="14"/>
  <c r="C2" i="14"/>
  <c r="D7" i="14"/>
  <c r="B26" i="14" s="1"/>
  <c r="D18" i="16"/>
  <c r="D21" i="16" s="1"/>
  <c r="C16" i="15"/>
  <c r="C15" i="15"/>
  <c r="C14" i="15"/>
  <c r="D17" i="15"/>
  <c r="C10" i="15"/>
  <c r="C9" i="15"/>
  <c r="C8" i="15"/>
  <c r="D11" i="15"/>
  <c r="C4" i="15"/>
  <c r="C3" i="15"/>
  <c r="C2" i="15"/>
  <c r="D5" i="15"/>
  <c r="C17" i="13"/>
  <c r="D18" i="13"/>
  <c r="D21" i="13" s="1"/>
  <c r="C9" i="13"/>
  <c r="D11" i="13"/>
  <c r="D5" i="13"/>
  <c r="C3" i="13"/>
  <c r="C2" i="13"/>
  <c r="D47" i="4"/>
  <c r="E25" i="4"/>
  <c r="C51" i="4" s="1"/>
  <c r="D25" i="4"/>
  <c r="C47" i="4" s="1"/>
  <c r="D9" i="4"/>
  <c r="B47" i="4" s="1"/>
  <c r="E18" i="16"/>
  <c r="D25" i="16" s="1"/>
  <c r="E5" i="16"/>
  <c r="E17" i="15"/>
  <c r="E11" i="15"/>
  <c r="E5" i="15"/>
  <c r="E7" i="14"/>
  <c r="B30" i="14" s="1"/>
  <c r="E18" i="13"/>
  <c r="D25" i="13" s="1"/>
  <c r="E11" i="13"/>
  <c r="C25" i="13" s="1"/>
  <c r="E5" i="13"/>
  <c r="B25" i="13" s="1"/>
  <c r="C9" i="4" l="1"/>
  <c r="C25" i="4"/>
  <c r="C18" i="16"/>
  <c r="C13" i="14"/>
  <c r="E26" i="14"/>
  <c r="E25" i="16"/>
  <c r="C23" i="14"/>
  <c r="E30" i="14"/>
  <c r="E47" i="4"/>
  <c r="G47" i="4" s="1"/>
  <c r="C10" i="17"/>
  <c r="E21" i="16"/>
  <c r="C5" i="16"/>
  <c r="C11" i="15"/>
  <c r="C17" i="15"/>
  <c r="C5" i="15"/>
  <c r="C11" i="13"/>
  <c r="E25" i="13"/>
  <c r="C18" i="13"/>
  <c r="C21" i="13"/>
  <c r="C5" i="13"/>
  <c r="B21" i="13"/>
  <c r="E21" i="13" s="1"/>
  <c r="C7" i="14"/>
  <c r="E44" i="4"/>
  <c r="C44" i="4" s="1"/>
  <c r="A26" i="16" l="1"/>
  <c r="F25" i="16"/>
  <c r="E20" i="17"/>
  <c r="F20" i="17" s="1"/>
  <c r="C20" i="17"/>
  <c r="G21" i="16"/>
  <c r="F21" i="16"/>
  <c r="A22" i="16"/>
  <c r="F21" i="13"/>
  <c r="A22" i="13"/>
  <c r="F47" i="4"/>
  <c r="A48" i="4"/>
  <c r="A27" i="14"/>
  <c r="F26" i="14"/>
  <c r="A31" i="14"/>
  <c r="F30" i="14"/>
</calcChain>
</file>

<file path=xl/sharedStrings.xml><?xml version="1.0" encoding="utf-8"?>
<sst xmlns="http://schemas.openxmlformats.org/spreadsheetml/2006/main" count="252" uniqueCount="34">
  <si>
    <t>TOTAL</t>
  </si>
  <si>
    <t>BULAN</t>
  </si>
  <si>
    <t>CUSTOMER</t>
  </si>
  <si>
    <t>Sum of JUMLAH</t>
  </si>
  <si>
    <t>Grand Total</t>
  </si>
  <si>
    <t>KOMPENSASI</t>
  </si>
  <si>
    <t>S</t>
  </si>
  <si>
    <t>NO,FAKTUR</t>
  </si>
  <si>
    <t>NO.FAKTUR</t>
  </si>
  <si>
    <t>ZISHOP</t>
  </si>
  <si>
    <t>MOM BABY</t>
  </si>
  <si>
    <t>POKANA</t>
  </si>
  <si>
    <t>BAYIKU SURODINAWAN</t>
  </si>
  <si>
    <t>RAJA</t>
  </si>
  <si>
    <t>LINK MART</t>
  </si>
  <si>
    <t>BAYI DLANGGU</t>
  </si>
  <si>
    <t>Cash Back 3%</t>
  </si>
  <si>
    <t>TANGGAL ORDER</t>
  </si>
  <si>
    <t xml:space="preserve"> Cash Back 3%</t>
  </si>
  <si>
    <t xml:space="preserve">Cash Back </t>
  </si>
  <si>
    <t>50.000.000,-</t>
  </si>
  <si>
    <t>Tgl ORDER</t>
  </si>
  <si>
    <t>Tgl Order</t>
  </si>
  <si>
    <t>KEINARA</t>
  </si>
  <si>
    <t>POKANA + Wipes</t>
  </si>
  <si>
    <t>kompensasi</t>
  </si>
  <si>
    <t>Konfensasi display 5 %</t>
  </si>
  <si>
    <t>Kompensasi display 5%</t>
  </si>
  <si>
    <t>Cash Back  3%</t>
  </si>
  <si>
    <t xml:space="preserve">                                                               </t>
  </si>
  <si>
    <t>OKTOBER</t>
  </si>
  <si>
    <t>NOPEMBER</t>
  </si>
  <si>
    <t>DESEMBER</t>
  </si>
  <si>
    <t>DESMBER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</si>
</sst>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[$-F800]dddd\,\ mmmm\ dd\,\ yyyy"/>
    <numFmt numFmtId="166" formatCode="_ * #,##0_ ;_ * \-#,##0_ ;_ * &quot;-&quot;_ ;_ @_ 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"/>
      <scheme val="minor"/>
    </font>
    <font>
      <sz val="10"/>
      <color theme="1"/>
      <name val="Arial"/>
      <family val="2"/>
    </font>
    <font>
      <b/>
      <sz val="11"/>
      <color theme="1"/>
      <name val="Calibri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070C0"/>
        <bgColor theme="4" tint="0.79998168889431442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0"/>
        <bgColor theme="4" tint="0.79998168889431442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2" fillId="3" borderId="1" xfId="0" applyNumberFormat="1" applyFont="1" applyFill="1" applyBorder="1" applyAlignment="1">
      <alignment horizontal="center"/>
    </xf>
    <xf numFmtId="41" fontId="0" fillId="0" borderId="1" xfId="0" applyNumberFormat="1" applyBorder="1"/>
    <xf numFmtId="41" fontId="3" fillId="4" borderId="1" xfId="2" applyFont="1" applyFill="1" applyBorder="1"/>
    <xf numFmtId="41" fontId="0" fillId="0" borderId="0" xfId="0" applyNumberFormat="1"/>
    <xf numFmtId="41" fontId="0" fillId="0" borderId="4" xfId="0" applyNumberFormat="1" applyBorder="1"/>
    <xf numFmtId="9" fontId="0" fillId="0" borderId="1" xfId="3" applyFont="1" applyBorder="1" applyAlignment="1">
      <alignment horizontal="center"/>
    </xf>
    <xf numFmtId="0" fontId="3" fillId="5" borderId="1" xfId="0" applyFont="1" applyFill="1" applyBorder="1"/>
    <xf numFmtId="41" fontId="3" fillId="6" borderId="1" xfId="2" applyFont="1" applyFill="1" applyBorder="1"/>
    <xf numFmtId="0" fontId="3" fillId="5" borderId="5" xfId="0" applyFont="1" applyFill="1" applyBorder="1"/>
    <xf numFmtId="0" fontId="3" fillId="6" borderId="5" xfId="0" applyFont="1" applyFill="1" applyBorder="1"/>
    <xf numFmtId="0" fontId="3" fillId="4" borderId="7" xfId="0" applyFont="1" applyFill="1" applyBorder="1"/>
    <xf numFmtId="0" fontId="0" fillId="0" borderId="6" xfId="0" applyBorder="1"/>
    <xf numFmtId="0" fontId="0" fillId="0" borderId="0" xfId="0" applyBorder="1"/>
    <xf numFmtId="0" fontId="0" fillId="0" borderId="8" xfId="0" applyBorder="1"/>
    <xf numFmtId="41" fontId="0" fillId="0" borderId="6" xfId="0" applyNumberFormat="1" applyBorder="1"/>
    <xf numFmtId="0" fontId="3" fillId="5" borderId="1" xfId="0" applyFont="1" applyFill="1" applyBorder="1" applyAlignment="1">
      <alignment horizontal="center"/>
    </xf>
    <xf numFmtId="9" fontId="3" fillId="5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3" borderId="9" xfId="0" applyFill="1" applyBorder="1"/>
    <xf numFmtId="41" fontId="3" fillId="4" borderId="1" xfId="2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right"/>
    </xf>
    <xf numFmtId="0" fontId="0" fillId="0" borderId="3" xfId="0" applyBorder="1" applyAlignment="1">
      <alignment vertical="center"/>
    </xf>
    <xf numFmtId="0" fontId="3" fillId="7" borderId="1" xfId="0" applyFont="1" applyFill="1" applyBorder="1"/>
    <xf numFmtId="43" fontId="3" fillId="7" borderId="1" xfId="1" applyFont="1" applyFill="1" applyBorder="1"/>
    <xf numFmtId="0" fontId="6" fillId="0" borderId="1" xfId="0" applyFont="1" applyBorder="1"/>
    <xf numFmtId="41" fontId="3" fillId="7" borderId="1" xfId="2" applyFont="1" applyFill="1" applyBorder="1" applyAlignment="1">
      <alignment horizontal="center"/>
    </xf>
    <xf numFmtId="41" fontId="0" fillId="0" borderId="1" xfId="2" applyFont="1" applyBorder="1"/>
    <xf numFmtId="0" fontId="6" fillId="0" borderId="11" xfId="0" applyFont="1" applyBorder="1"/>
    <xf numFmtId="41" fontId="3" fillId="4" borderId="3" xfId="2" applyFont="1" applyFill="1" applyBorder="1"/>
    <xf numFmtId="14" fontId="6" fillId="0" borderId="0" xfId="0" applyNumberFormat="1" applyFont="1"/>
    <xf numFmtId="0" fontId="3" fillId="5" borderId="2" xfId="0" applyFont="1" applyFill="1" applyBorder="1"/>
    <xf numFmtId="3" fontId="2" fillId="3" borderId="1" xfId="0" applyNumberFormat="1" applyFont="1" applyFill="1" applyBorder="1" applyAlignment="1">
      <alignment horizontal="right"/>
    </xf>
    <xf numFmtId="43" fontId="0" fillId="0" borderId="1" xfId="1" applyFont="1" applyBorder="1"/>
    <xf numFmtId="41" fontId="4" fillId="0" borderId="2" xfId="0" applyNumberFormat="1" applyFont="1" applyBorder="1" applyAlignment="1">
      <alignment horizontal="center" vertical="center"/>
    </xf>
    <xf numFmtId="41" fontId="0" fillId="0" borderId="1" xfId="2" applyFont="1" applyBorder="1" applyAlignment="1">
      <alignment horizontal="center"/>
    </xf>
    <xf numFmtId="0" fontId="3" fillId="5" borderId="10" xfId="0" applyFont="1" applyFill="1" applyBorder="1"/>
    <xf numFmtId="41" fontId="3" fillId="7" borderId="1" xfId="0" applyNumberFormat="1" applyFont="1" applyFill="1" applyBorder="1"/>
    <xf numFmtId="41" fontId="2" fillId="3" borderId="1" xfId="0" applyNumberFormat="1" applyFont="1" applyFill="1" applyBorder="1" applyAlignment="1">
      <alignment horizontal="right"/>
    </xf>
    <xf numFmtId="0" fontId="5" fillId="0" borderId="1" xfId="0" applyFont="1" applyBorder="1"/>
    <xf numFmtId="41" fontId="5" fillId="0" borderId="1" xfId="0" applyNumberFormat="1" applyFont="1" applyBorder="1"/>
    <xf numFmtId="0" fontId="3" fillId="5" borderId="10" xfId="0" applyFont="1" applyFill="1" applyBorder="1" applyAlignment="1">
      <alignment horizontal="center"/>
    </xf>
    <xf numFmtId="41" fontId="0" fillId="0" borderId="3" xfId="0" applyNumberFormat="1" applyBorder="1"/>
    <xf numFmtId="14" fontId="6" fillId="0" borderId="1" xfId="0" applyNumberFormat="1" applyFont="1" applyBorder="1"/>
    <xf numFmtId="14" fontId="5" fillId="0" borderId="1" xfId="0" applyNumberFormat="1" applyFont="1" applyBorder="1"/>
    <xf numFmtId="0" fontId="0" fillId="0" borderId="1" xfId="0" applyBorder="1"/>
    <xf numFmtId="0" fontId="0" fillId="3" borderId="12" xfId="0" applyFill="1" applyBorder="1"/>
    <xf numFmtId="164" fontId="0" fillId="0" borderId="0" xfId="0" applyNumberFormat="1"/>
    <xf numFmtId="41" fontId="2" fillId="3" borderId="1" xfId="0" applyNumberFormat="1" applyFont="1" applyFill="1" applyBorder="1" applyAlignment="1">
      <alignment horizontal="center"/>
    </xf>
    <xf numFmtId="165" fontId="5" fillId="0" borderId="1" xfId="0" applyNumberFormat="1" applyFont="1" applyBorder="1"/>
    <xf numFmtId="165" fontId="6" fillId="0" borderId="0" xfId="0" applyNumberFormat="1" applyFont="1"/>
    <xf numFmtId="165" fontId="6" fillId="0" borderId="1" xfId="0" applyNumberFormat="1" applyFont="1" applyBorder="1"/>
    <xf numFmtId="41" fontId="4" fillId="0" borderId="13" xfId="0" applyNumberFormat="1" applyFont="1" applyBorder="1" applyAlignment="1">
      <alignment horizontal="center" vertical="center"/>
    </xf>
    <xf numFmtId="41" fontId="3" fillId="6" borderId="1" xfId="0" applyNumberFormat="1" applyFont="1" applyFill="1" applyBorder="1" applyAlignment="1">
      <alignment horizontal="right"/>
    </xf>
    <xf numFmtId="0" fontId="3" fillId="2" borderId="10" xfId="0" applyFont="1" applyFill="1" applyBorder="1" applyAlignment="1">
      <alignment horizontal="center"/>
    </xf>
    <xf numFmtId="9" fontId="3" fillId="5" borderId="2" xfId="0" applyNumberFormat="1" applyFont="1" applyFill="1" applyBorder="1" applyAlignment="1">
      <alignment horizontal="center"/>
    </xf>
    <xf numFmtId="164" fontId="0" fillId="0" borderId="1" xfId="0" applyNumberFormat="1" applyBorder="1"/>
    <xf numFmtId="41" fontId="3" fillId="4" borderId="3" xfId="2" applyFont="1" applyFill="1" applyBorder="1" applyAlignment="1">
      <alignment horizontal="center"/>
    </xf>
    <xf numFmtId="41" fontId="5" fillId="0" borderId="3" xfId="0" applyNumberFormat="1" applyFont="1" applyBorder="1"/>
    <xf numFmtId="41" fontId="7" fillId="7" borderId="3" xfId="0" applyNumberFormat="1" applyFont="1" applyFill="1" applyBorder="1"/>
    <xf numFmtId="166" fontId="0" fillId="0" borderId="0" xfId="0" applyNumberFormat="1" applyAlignment="1">
      <alignment vertical="center"/>
    </xf>
    <xf numFmtId="0" fontId="8" fillId="0" borderId="11" xfId="0" applyFont="1" applyBorder="1" applyAlignment="1">
      <alignment vertical="center"/>
    </xf>
    <xf numFmtId="165" fontId="8" fillId="0" borderId="0" xfId="0" applyNumberFormat="1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1" fontId="4" fillId="0" borderId="2" xfId="0" applyNumberFormat="1" applyFont="1" applyBorder="1" applyAlignment="1">
      <alignment horizontal="center" vertical="center"/>
    </xf>
    <xf numFmtId="41" fontId="4" fillId="0" borderId="10" xfId="0" applyNumberFormat="1" applyFont="1" applyBorder="1" applyAlignment="1">
      <alignment horizontal="center" vertical="center"/>
    </xf>
    <xf numFmtId="41" fontId="4" fillId="0" borderId="3" xfId="0" applyNumberFormat="1" applyFont="1" applyBorder="1" applyAlignment="1">
      <alignment horizontal="center" vertical="center"/>
    </xf>
    <xf numFmtId="41" fontId="4" fillId="0" borderId="2" xfId="0" applyNumberFormat="1" applyFont="1" applyBorder="1" applyAlignment="1">
      <alignment vertical="center"/>
    </xf>
    <xf numFmtId="41" fontId="4" fillId="0" borderId="10" xfId="0" applyNumberFormat="1" applyFont="1" applyBorder="1" applyAlignment="1">
      <alignment vertical="center"/>
    </xf>
    <xf numFmtId="41" fontId="4" fillId="0" borderId="3" xfId="0" applyNumberFormat="1" applyFont="1" applyBorder="1" applyAlignment="1">
      <alignment vertical="center"/>
    </xf>
  </cellXfs>
  <cellStyles count="4">
    <cellStyle name="Comma" xfId="1" builtinId="3"/>
    <cellStyle name="Comma [0]" xfId="2" builtinId="6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53"/>
  <sheetViews>
    <sheetView view="pageBreakPreview" topLeftCell="A29" zoomScaleNormal="100" zoomScaleSheetLayoutView="100" workbookViewId="0">
      <selection activeCell="I48" sqref="I48"/>
    </sheetView>
  </sheetViews>
  <sheetFormatPr defaultRowHeight="15"/>
  <cols>
    <col min="1" max="1" width="13.42578125" bestFit="1" customWidth="1"/>
    <col min="2" max="2" width="14.28515625" customWidth="1"/>
    <col min="3" max="3" width="15" bestFit="1" customWidth="1"/>
    <col min="4" max="4" width="12.5703125" bestFit="1" customWidth="1"/>
    <col min="5" max="5" width="19.28515625" customWidth="1"/>
    <col min="6" max="6" width="16.5703125" customWidth="1"/>
    <col min="7" max="7" width="17.7109375" bestFit="1" customWidth="1"/>
  </cols>
  <sheetData>
    <row r="1" spans="1:7">
      <c r="A1" s="7" t="s">
        <v>1</v>
      </c>
      <c r="B1" s="9" t="s">
        <v>2</v>
      </c>
      <c r="C1" s="34" t="s">
        <v>3</v>
      </c>
      <c r="D1" s="34" t="s">
        <v>10</v>
      </c>
      <c r="E1" s="34" t="s">
        <v>11</v>
      </c>
      <c r="F1" s="22" t="s">
        <v>7</v>
      </c>
      <c r="G1" s="39" t="s">
        <v>17</v>
      </c>
    </row>
    <row r="2" spans="1:7">
      <c r="A2" s="66" t="s">
        <v>30</v>
      </c>
      <c r="B2" s="72" t="s">
        <v>9</v>
      </c>
      <c r="C2" s="40">
        <f>D2+E2</f>
        <v>10104823.84</v>
      </c>
      <c r="D2" s="2">
        <v>10104823.84</v>
      </c>
      <c r="E2" s="2">
        <v>0</v>
      </c>
      <c r="F2" s="28">
        <v>1221008001</v>
      </c>
      <c r="G2" s="54">
        <v>44842</v>
      </c>
    </row>
    <row r="3" spans="1:7">
      <c r="A3" s="67"/>
      <c r="B3" s="73"/>
      <c r="C3" s="40">
        <f>D3+E3</f>
        <v>14207262.52</v>
      </c>
      <c r="D3" s="2">
        <v>14207262.52</v>
      </c>
      <c r="E3" s="2">
        <v>0</v>
      </c>
      <c r="F3" s="28">
        <v>1221008002</v>
      </c>
      <c r="G3" s="54">
        <v>44842</v>
      </c>
    </row>
    <row r="4" spans="1:7">
      <c r="A4" s="67"/>
      <c r="B4" s="73"/>
      <c r="C4" s="40">
        <f t="shared" ref="C4:C7" si="0">D4+E4</f>
        <v>20778056.399999999</v>
      </c>
      <c r="D4" s="2">
        <v>20778056.399999999</v>
      </c>
      <c r="E4" s="2"/>
      <c r="F4" s="28">
        <v>1221011001</v>
      </c>
      <c r="G4" s="54">
        <v>44845</v>
      </c>
    </row>
    <row r="5" spans="1:7">
      <c r="A5" s="67"/>
      <c r="B5" s="73"/>
      <c r="C5" s="40">
        <f t="shared" si="0"/>
        <v>8039309.2000000002</v>
      </c>
      <c r="D5" s="2">
        <v>8039309.2000000002</v>
      </c>
      <c r="E5" s="2"/>
      <c r="F5" s="28">
        <v>1221012002</v>
      </c>
      <c r="G5" s="54">
        <v>44846</v>
      </c>
    </row>
    <row r="6" spans="1:7">
      <c r="A6" s="67"/>
      <c r="B6" s="73"/>
      <c r="C6" s="40">
        <f t="shared" si="0"/>
        <v>8599730.2800000012</v>
      </c>
      <c r="D6" s="2">
        <v>8599730.2800000012</v>
      </c>
      <c r="E6" s="2"/>
      <c r="F6" s="28">
        <v>1221024001</v>
      </c>
      <c r="G6" s="54">
        <v>44858</v>
      </c>
    </row>
    <row r="7" spans="1:7">
      <c r="A7" s="67"/>
      <c r="B7" s="73"/>
      <c r="C7" s="40">
        <f t="shared" si="0"/>
        <v>3366800.16</v>
      </c>
      <c r="D7" s="2">
        <v>3366800.16</v>
      </c>
      <c r="E7" s="2"/>
      <c r="F7" s="28">
        <v>1221026006</v>
      </c>
      <c r="G7" s="54">
        <v>44860</v>
      </c>
    </row>
    <row r="8" spans="1:7" ht="15.75" customHeight="1">
      <c r="A8" s="67"/>
      <c r="B8" s="74"/>
      <c r="C8" s="40">
        <f>D8+E8</f>
        <v>9624687.3599999994</v>
      </c>
      <c r="D8" s="2">
        <v>9624687.3599999994</v>
      </c>
      <c r="E8" s="2"/>
      <c r="F8" s="28">
        <v>1221031003</v>
      </c>
      <c r="G8" s="54">
        <v>44865</v>
      </c>
    </row>
    <row r="9" spans="1:7">
      <c r="A9" s="68"/>
      <c r="B9" s="10" t="s">
        <v>4</v>
      </c>
      <c r="C9" s="40">
        <f>D9+E9</f>
        <v>74720669.760000005</v>
      </c>
      <c r="D9" s="2">
        <f>SUM(D2:D8)</f>
        <v>74720669.760000005</v>
      </c>
      <c r="E9" s="8"/>
      <c r="F9" s="29"/>
      <c r="G9" s="48"/>
    </row>
    <row r="10" spans="1:7" ht="15.75" thickBot="1">
      <c r="C10" s="12"/>
      <c r="D10" s="13"/>
      <c r="E10" s="13"/>
      <c r="F10" s="19"/>
    </row>
    <row r="11" spans="1:7">
      <c r="A11" s="7" t="s">
        <v>1</v>
      </c>
      <c r="B11" s="9" t="s">
        <v>2</v>
      </c>
      <c r="C11" s="34" t="s">
        <v>3</v>
      </c>
      <c r="D11" s="34" t="s">
        <v>10</v>
      </c>
      <c r="E11" s="34" t="s">
        <v>11</v>
      </c>
      <c r="F11" s="44" t="s">
        <v>8</v>
      </c>
      <c r="G11" s="39" t="s">
        <v>17</v>
      </c>
    </row>
    <row r="12" spans="1:7">
      <c r="A12" s="66" t="s">
        <v>31</v>
      </c>
      <c r="B12" s="69" t="s">
        <v>9</v>
      </c>
      <c r="C12" s="40">
        <f t="shared" ref="C12:C25" si="1">D12+E12</f>
        <v>8972501</v>
      </c>
      <c r="D12" s="2">
        <v>8972501</v>
      </c>
      <c r="E12" s="2"/>
      <c r="F12" s="28">
        <v>1221103002</v>
      </c>
      <c r="G12" s="54">
        <v>44868</v>
      </c>
    </row>
    <row r="13" spans="1:7">
      <c r="A13" s="67"/>
      <c r="B13" s="70"/>
      <c r="C13" s="40">
        <f t="shared" si="1"/>
        <v>13876516.26</v>
      </c>
      <c r="D13" s="2">
        <v>13876516.26</v>
      </c>
      <c r="E13" s="2"/>
      <c r="F13" s="28">
        <v>1221105001</v>
      </c>
      <c r="G13" s="54">
        <v>44870</v>
      </c>
    </row>
    <row r="14" spans="1:7">
      <c r="A14" s="67"/>
      <c r="B14" s="70"/>
      <c r="C14" s="40">
        <f t="shared" si="1"/>
        <v>5124678.5</v>
      </c>
      <c r="D14" s="2">
        <v>1444179.8800000001</v>
      </c>
      <c r="E14" s="2">
        <v>3680498.62</v>
      </c>
      <c r="F14" s="28">
        <v>1221105002</v>
      </c>
      <c r="G14" s="54">
        <v>44870</v>
      </c>
    </row>
    <row r="15" spans="1:7">
      <c r="A15" s="67"/>
      <c r="B15" s="70"/>
      <c r="C15" s="40">
        <f t="shared" si="1"/>
        <v>18836058.460000001</v>
      </c>
      <c r="D15" s="2">
        <v>18836058.460000001</v>
      </c>
      <c r="E15" s="2"/>
      <c r="F15" s="28">
        <v>1221105003</v>
      </c>
      <c r="G15" s="54">
        <v>44870</v>
      </c>
    </row>
    <row r="16" spans="1:7">
      <c r="A16" s="67"/>
      <c r="B16" s="70"/>
      <c r="C16" s="40">
        <f t="shared" si="1"/>
        <v>24574640.199999999</v>
      </c>
      <c r="D16" s="2">
        <v>24574640.199999999</v>
      </c>
      <c r="E16" s="2"/>
      <c r="F16" s="28">
        <v>1221108010</v>
      </c>
      <c r="G16" s="54">
        <v>44873</v>
      </c>
    </row>
    <row r="17" spans="1:7">
      <c r="A17" s="67"/>
      <c r="B17" s="70"/>
      <c r="C17" s="40">
        <f t="shared" si="1"/>
        <v>27078931.960000001</v>
      </c>
      <c r="D17" s="2">
        <v>27078931.960000001</v>
      </c>
      <c r="E17" s="2"/>
      <c r="F17" s="28">
        <v>1221111002</v>
      </c>
      <c r="G17" s="54">
        <v>44876</v>
      </c>
    </row>
    <row r="18" spans="1:7">
      <c r="A18" s="67"/>
      <c r="B18" s="70"/>
      <c r="C18" s="40">
        <f t="shared" si="1"/>
        <v>16758401.800000001</v>
      </c>
      <c r="D18" s="2">
        <v>16758401.800000001</v>
      </c>
      <c r="E18" s="2"/>
      <c r="F18" s="28">
        <v>1221117002</v>
      </c>
      <c r="G18" s="54">
        <v>44882</v>
      </c>
    </row>
    <row r="19" spans="1:7">
      <c r="A19" s="67"/>
      <c r="B19" s="70"/>
      <c r="C19" s="40">
        <f t="shared" si="1"/>
        <v>6301775.5199999996</v>
      </c>
      <c r="D19" s="2">
        <v>6301775.5199999996</v>
      </c>
      <c r="E19" s="2"/>
      <c r="F19" s="28">
        <v>1221117003</v>
      </c>
      <c r="G19" s="54">
        <v>44882</v>
      </c>
    </row>
    <row r="20" spans="1:7">
      <c r="A20" s="67"/>
      <c r="B20" s="70"/>
      <c r="C20" s="40">
        <f t="shared" si="1"/>
        <v>4893799.5600000005</v>
      </c>
      <c r="D20" s="2">
        <v>4893799.5600000005</v>
      </c>
      <c r="E20" s="2"/>
      <c r="F20" s="28">
        <v>1221121001</v>
      </c>
      <c r="G20" s="54">
        <v>44886</v>
      </c>
    </row>
    <row r="21" spans="1:7">
      <c r="A21" s="67"/>
      <c r="B21" s="70"/>
      <c r="C21" s="40">
        <f t="shared" si="1"/>
        <v>3481994.2</v>
      </c>
      <c r="D21" s="2">
        <v>3481994.2</v>
      </c>
      <c r="E21" s="2"/>
      <c r="F21" s="28">
        <v>1221126003</v>
      </c>
      <c r="G21" s="54">
        <v>44891</v>
      </c>
    </row>
    <row r="22" spans="1:7">
      <c r="A22" s="67"/>
      <c r="B22" s="70"/>
      <c r="C22" s="40">
        <f t="shared" si="1"/>
        <v>6496077.8000000007</v>
      </c>
      <c r="D22" s="2">
        <v>6496077.8000000007</v>
      </c>
      <c r="E22" s="2"/>
      <c r="F22" s="28">
        <v>1221129006</v>
      </c>
      <c r="G22" s="54">
        <v>44894</v>
      </c>
    </row>
    <row r="23" spans="1:7">
      <c r="A23" s="67"/>
      <c r="B23" s="70"/>
      <c r="C23" s="40">
        <f t="shared" si="1"/>
        <v>3481994.2</v>
      </c>
      <c r="D23" s="2">
        <v>3481994.2</v>
      </c>
      <c r="E23" s="2"/>
      <c r="F23" s="28">
        <v>1221130003</v>
      </c>
      <c r="G23" s="54">
        <v>44895</v>
      </c>
    </row>
    <row r="24" spans="1:7">
      <c r="A24" s="67"/>
      <c r="B24" s="71"/>
      <c r="C24" s="40">
        <f t="shared" si="1"/>
        <v>8271483.5</v>
      </c>
      <c r="D24" s="2">
        <v>8271483.5</v>
      </c>
      <c r="E24" s="30"/>
      <c r="F24" s="28">
        <v>1221130005</v>
      </c>
      <c r="G24" s="54">
        <v>44895</v>
      </c>
    </row>
    <row r="25" spans="1:7">
      <c r="A25" s="68"/>
      <c r="B25" s="11" t="s">
        <v>4</v>
      </c>
      <c r="C25" s="62">
        <f t="shared" si="1"/>
        <v>148148852.95999998</v>
      </c>
      <c r="D25" s="61">
        <f>SUM(D12:D24)</f>
        <v>144468354.33999997</v>
      </c>
      <c r="E25" s="61">
        <f>SUM(E12:E24)</f>
        <v>3680498.62</v>
      </c>
      <c r="F25" s="60"/>
    </row>
    <row r="26" spans="1:7">
      <c r="C26" s="15"/>
      <c r="D26" s="13"/>
      <c r="E26" s="14"/>
      <c r="F26" s="21"/>
    </row>
    <row r="27" spans="1:7">
      <c r="A27" s="7" t="s">
        <v>1</v>
      </c>
      <c r="B27" s="9" t="s">
        <v>2</v>
      </c>
      <c r="C27" s="34" t="s">
        <v>3</v>
      </c>
      <c r="D27" s="34" t="s">
        <v>10</v>
      </c>
      <c r="E27" s="34" t="s">
        <v>11</v>
      </c>
      <c r="F27" s="22" t="s">
        <v>8</v>
      </c>
      <c r="G27" s="39" t="s">
        <v>17</v>
      </c>
    </row>
    <row r="28" spans="1:7">
      <c r="A28" s="66" t="s">
        <v>32</v>
      </c>
      <c r="B28" s="69" t="s">
        <v>9</v>
      </c>
      <c r="C28" s="40">
        <f t="shared" ref="C28:C44" si="2">D28+E28</f>
        <v>17358510.460000001</v>
      </c>
      <c r="D28" s="2">
        <v>17358510.460000001</v>
      </c>
      <c r="E28" s="2"/>
      <c r="F28" s="28">
        <v>1221202001</v>
      </c>
      <c r="G28" s="54">
        <v>44897</v>
      </c>
    </row>
    <row r="29" spans="1:7">
      <c r="A29" s="67"/>
      <c r="B29" s="70"/>
      <c r="C29" s="40">
        <f t="shared" si="2"/>
        <v>7220899.4000000004</v>
      </c>
      <c r="D29" s="2">
        <v>7220899.4000000004</v>
      </c>
      <c r="E29" s="2"/>
      <c r="F29" s="28">
        <v>1221202005</v>
      </c>
      <c r="G29" s="54">
        <v>44897</v>
      </c>
    </row>
    <row r="30" spans="1:7">
      <c r="A30" s="67"/>
      <c r="B30" s="70"/>
      <c r="C30" s="40">
        <f t="shared" si="2"/>
        <v>6267589.5599999996</v>
      </c>
      <c r="D30" s="2">
        <v>6267589.5599999996</v>
      </c>
      <c r="E30" s="2"/>
      <c r="F30" s="28">
        <v>1221205005</v>
      </c>
      <c r="G30" s="54">
        <v>44900</v>
      </c>
    </row>
    <row r="31" spans="1:7">
      <c r="A31" s="67"/>
      <c r="B31" s="70"/>
      <c r="C31" s="40">
        <f t="shared" si="2"/>
        <v>15880849.700000001</v>
      </c>
      <c r="D31" s="2">
        <v>15880849.700000001</v>
      </c>
      <c r="E31" s="2"/>
      <c r="F31" s="28">
        <v>1221205007</v>
      </c>
      <c r="G31" s="54">
        <v>44900</v>
      </c>
    </row>
    <row r="32" spans="1:7">
      <c r="A32" s="67"/>
      <c r="B32" s="70"/>
      <c r="C32" s="40">
        <f t="shared" si="2"/>
        <v>13249882.48</v>
      </c>
      <c r="D32" s="2">
        <v>9442246.0800000001</v>
      </c>
      <c r="E32" s="2">
        <v>3807636.4</v>
      </c>
      <c r="F32" s="28">
        <v>1221206002</v>
      </c>
      <c r="G32" s="54">
        <v>44901</v>
      </c>
    </row>
    <row r="33" spans="1:10">
      <c r="A33" s="67"/>
      <c r="B33" s="70"/>
      <c r="C33" s="40">
        <f t="shared" si="2"/>
        <v>11396745.16</v>
      </c>
      <c r="D33" s="2">
        <v>11396745.16</v>
      </c>
      <c r="E33" s="2"/>
      <c r="F33" s="28">
        <v>1221210001</v>
      </c>
      <c r="G33" s="54">
        <v>44905</v>
      </c>
    </row>
    <row r="34" spans="1:10">
      <c r="A34" s="67"/>
      <c r="B34" s="70"/>
      <c r="C34" s="40">
        <f t="shared" si="2"/>
        <v>3481994.2</v>
      </c>
      <c r="D34" s="2">
        <v>3481994.2</v>
      </c>
      <c r="E34" s="2"/>
      <c r="F34" s="28">
        <v>1221212005</v>
      </c>
      <c r="G34" s="54">
        <v>44907</v>
      </c>
      <c r="J34" t="s">
        <v>29</v>
      </c>
    </row>
    <row r="35" spans="1:10">
      <c r="A35" s="67"/>
      <c r="B35" s="70"/>
      <c r="C35" s="40">
        <f t="shared" si="2"/>
        <v>10185354.92</v>
      </c>
      <c r="D35" s="2">
        <v>10185354.92</v>
      </c>
      <c r="E35" s="2"/>
      <c r="F35" s="28">
        <v>1221212006</v>
      </c>
      <c r="G35" s="54">
        <v>44907</v>
      </c>
    </row>
    <row r="36" spans="1:10">
      <c r="A36" s="67"/>
      <c r="B36" s="70"/>
      <c r="C36" s="40">
        <f t="shared" si="2"/>
        <v>3481994.2</v>
      </c>
      <c r="D36" s="2">
        <v>3481994.2</v>
      </c>
      <c r="E36" s="2"/>
      <c r="F36" s="28">
        <v>1221215005</v>
      </c>
      <c r="G36" s="54">
        <v>44910</v>
      </c>
    </row>
    <row r="37" spans="1:10">
      <c r="A37" s="67"/>
      <c r="B37" s="70"/>
      <c r="C37" s="40">
        <f t="shared" si="2"/>
        <v>10744558.800000001</v>
      </c>
      <c r="D37" s="2">
        <v>10744558.800000001</v>
      </c>
      <c r="E37" s="2"/>
      <c r="F37" s="42">
        <v>1221219004</v>
      </c>
      <c r="G37" s="52">
        <v>44914</v>
      </c>
    </row>
    <row r="38" spans="1:10">
      <c r="A38" s="67"/>
      <c r="B38" s="70"/>
      <c r="C38" s="40">
        <f t="shared" si="2"/>
        <v>13876516.26</v>
      </c>
      <c r="D38" s="2">
        <v>13876516.26</v>
      </c>
      <c r="E38" s="2"/>
      <c r="F38" s="42">
        <v>1221223003</v>
      </c>
      <c r="G38" s="52">
        <v>44918</v>
      </c>
    </row>
    <row r="39" spans="1:10">
      <c r="A39" s="67"/>
      <c r="B39" s="70"/>
      <c r="C39" s="40">
        <f t="shared" si="2"/>
        <v>5208226.74</v>
      </c>
      <c r="D39" s="2">
        <v>5208226.74</v>
      </c>
      <c r="E39" s="2"/>
      <c r="F39" s="42">
        <v>1221223004</v>
      </c>
      <c r="G39" s="52">
        <v>44918</v>
      </c>
    </row>
    <row r="40" spans="1:10">
      <c r="A40" s="67"/>
      <c r="B40" s="70"/>
      <c r="C40" s="40">
        <f t="shared" si="2"/>
        <v>15419277.560000001</v>
      </c>
      <c r="D40" s="2">
        <v>15419277.560000001</v>
      </c>
      <c r="E40" s="2"/>
      <c r="F40" s="42">
        <v>1221226004</v>
      </c>
      <c r="G40" s="52">
        <v>44921</v>
      </c>
    </row>
    <row r="41" spans="1:10">
      <c r="A41" s="67"/>
      <c r="B41" s="70"/>
      <c r="C41" s="40">
        <f t="shared" si="2"/>
        <v>0</v>
      </c>
      <c r="D41" s="2"/>
      <c r="E41" s="2"/>
      <c r="F41" s="28"/>
      <c r="G41" s="46"/>
    </row>
    <row r="42" spans="1:10">
      <c r="A42" s="67"/>
      <c r="B42" s="70"/>
      <c r="C42" s="40">
        <f t="shared" si="2"/>
        <v>0</v>
      </c>
      <c r="D42" s="2"/>
      <c r="E42" s="2"/>
      <c r="F42" s="28"/>
      <c r="G42" s="46"/>
    </row>
    <row r="43" spans="1:10">
      <c r="A43" s="67"/>
      <c r="B43" s="71"/>
      <c r="C43" s="40">
        <f t="shared" si="2"/>
        <v>0</v>
      </c>
      <c r="D43" s="2"/>
      <c r="E43" s="2"/>
      <c r="F43" s="28"/>
      <c r="G43" s="46"/>
    </row>
    <row r="44" spans="1:10">
      <c r="A44" s="25"/>
      <c r="B44" s="11" t="s">
        <v>4</v>
      </c>
      <c r="C44" s="40">
        <f t="shared" si="2"/>
        <v>133772399.44000001</v>
      </c>
      <c r="D44" s="45">
        <f>SUM(D28:D43)</f>
        <v>129964763.04000001</v>
      </c>
      <c r="E44" s="32">
        <f>SUM(E28:E43)</f>
        <v>3807636.4</v>
      </c>
      <c r="F44" s="32"/>
    </row>
    <row r="45" spans="1:10">
      <c r="C45" s="15"/>
      <c r="D45" s="13"/>
      <c r="E45" s="14"/>
    </row>
    <row r="46" spans="1:10">
      <c r="A46" s="16" t="s">
        <v>10</v>
      </c>
      <c r="B46" s="18" t="s">
        <v>30</v>
      </c>
      <c r="C46" s="18" t="s">
        <v>31</v>
      </c>
      <c r="D46" s="18" t="s">
        <v>32</v>
      </c>
      <c r="E46" s="17" t="s">
        <v>0</v>
      </c>
      <c r="F46" s="17" t="s">
        <v>16</v>
      </c>
      <c r="G46" s="18" t="s">
        <v>26</v>
      </c>
    </row>
    <row r="47" spans="1:10">
      <c r="A47" s="5">
        <v>150000000</v>
      </c>
      <c r="B47" s="2">
        <f>D9</f>
        <v>74720669.760000005</v>
      </c>
      <c r="C47" s="2">
        <f>D25</f>
        <v>144468354.33999997</v>
      </c>
      <c r="D47" s="2">
        <f>D44</f>
        <v>129964763.04000001</v>
      </c>
      <c r="E47" s="23">
        <f>SUM(B47:D47)</f>
        <v>349153787.13999999</v>
      </c>
      <c r="F47" s="38">
        <f>E47*3%</f>
        <v>10474613.6142</v>
      </c>
      <c r="G47" s="30">
        <f>E47*5%</f>
        <v>17457689.357000001</v>
      </c>
    </row>
    <row r="48" spans="1:10">
      <c r="A48" s="4">
        <f>A47-E47</f>
        <v>-199153787.13999999</v>
      </c>
    </row>
    <row r="50" spans="1:9">
      <c r="A50" s="16" t="s">
        <v>11</v>
      </c>
      <c r="B50" s="18" t="s">
        <v>30</v>
      </c>
      <c r="C50" s="18" t="s">
        <v>31</v>
      </c>
      <c r="D50" s="18" t="s">
        <v>32</v>
      </c>
      <c r="E50" s="17" t="s">
        <v>0</v>
      </c>
      <c r="F50" s="17" t="s">
        <v>16</v>
      </c>
    </row>
    <row r="51" spans="1:9">
      <c r="A51" s="5">
        <v>150000000</v>
      </c>
      <c r="B51" s="2"/>
      <c r="C51" s="2">
        <f>E25</f>
        <v>3680498.62</v>
      </c>
      <c r="D51" s="2"/>
      <c r="E51" s="23"/>
      <c r="F51" s="6"/>
    </row>
    <row r="52" spans="1:9">
      <c r="I52" t="s">
        <v>6</v>
      </c>
    </row>
    <row r="53" spans="1:9">
      <c r="D53" s="4"/>
    </row>
  </sheetData>
  <mergeCells count="6">
    <mergeCell ref="A12:A25"/>
    <mergeCell ref="B12:B24"/>
    <mergeCell ref="B28:B43"/>
    <mergeCell ref="A28:A43"/>
    <mergeCell ref="B2:B8"/>
    <mergeCell ref="A2:A9"/>
  </mergeCells>
  <pageMargins left="0.70866141732283472" right="0.70866141732283472" top="0.74803149606299213" bottom="0.74803149606299213" header="0.31496062992125984" footer="0.31496062992125984"/>
  <pageSetup paperSize="9" scale="80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view="pageBreakPreview" zoomScale="80" zoomScaleNormal="100" zoomScaleSheetLayoutView="80" workbookViewId="0">
      <selection activeCell="K15" sqref="K15"/>
    </sheetView>
  </sheetViews>
  <sheetFormatPr defaultRowHeight="15"/>
  <cols>
    <col min="1" max="1" width="14.7109375" bestFit="1" customWidth="1"/>
    <col min="2" max="2" width="14.28515625" customWidth="1"/>
    <col min="3" max="3" width="15.140625" bestFit="1" customWidth="1"/>
    <col min="4" max="4" width="16.7109375" customWidth="1"/>
    <col min="5" max="5" width="19.28515625" customWidth="1"/>
    <col min="6" max="6" width="16.5703125" customWidth="1"/>
    <col min="7" max="7" width="18.7109375" bestFit="1" customWidth="1"/>
  </cols>
  <sheetData>
    <row r="1" spans="1:7">
      <c r="A1" s="7" t="s">
        <v>1</v>
      </c>
      <c r="B1" s="9" t="s">
        <v>2</v>
      </c>
      <c r="C1" s="34" t="s">
        <v>3</v>
      </c>
      <c r="D1" s="34" t="s">
        <v>10</v>
      </c>
      <c r="E1" s="34" t="s">
        <v>11</v>
      </c>
      <c r="F1" s="22" t="s">
        <v>7</v>
      </c>
      <c r="G1" s="39" t="s">
        <v>17</v>
      </c>
    </row>
    <row r="2" spans="1:7">
      <c r="A2" s="66" t="s">
        <v>30</v>
      </c>
      <c r="B2" s="72" t="s">
        <v>13</v>
      </c>
      <c r="C2" s="40">
        <f>D2+E2</f>
        <v>21684770.98</v>
      </c>
      <c r="D2" s="4"/>
      <c r="E2" s="4">
        <v>21684770.98</v>
      </c>
      <c r="F2" s="31">
        <v>1221029004</v>
      </c>
      <c r="G2" s="53">
        <v>44863</v>
      </c>
    </row>
    <row r="3" spans="1:7">
      <c r="A3" s="67"/>
      <c r="B3" s="73"/>
      <c r="C3" s="40">
        <f>D3+E3</f>
        <v>32033605.219999999</v>
      </c>
      <c r="D3" s="4">
        <v>32033605.219999999</v>
      </c>
      <c r="E3" s="4"/>
      <c r="F3" s="31">
        <v>1221029005</v>
      </c>
      <c r="G3" s="53">
        <v>44863</v>
      </c>
    </row>
    <row r="4" spans="1:7">
      <c r="A4" s="67"/>
      <c r="B4" s="74"/>
      <c r="C4" s="35"/>
      <c r="D4" s="2"/>
      <c r="E4" s="2"/>
      <c r="F4" s="42"/>
      <c r="G4" s="47"/>
    </row>
    <row r="5" spans="1:7">
      <c r="A5" s="68"/>
      <c r="B5" s="10" t="s">
        <v>4</v>
      </c>
      <c r="C5" s="40">
        <f>D5+E5</f>
        <v>53718376.200000003</v>
      </c>
      <c r="D5" s="2">
        <f>SUM(D2:D4)</f>
        <v>32033605.219999999</v>
      </c>
      <c r="E5" s="8">
        <f>SUM(E2:E4)</f>
        <v>21684770.98</v>
      </c>
      <c r="F5" s="29"/>
      <c r="G5" s="48"/>
    </row>
    <row r="6" spans="1:7">
      <c r="C6" s="12"/>
      <c r="D6" s="13"/>
      <c r="E6" s="13"/>
      <c r="F6" s="49"/>
    </row>
    <row r="7" spans="1:7">
      <c r="A7" s="7" t="s">
        <v>1</v>
      </c>
      <c r="B7" s="9" t="s">
        <v>2</v>
      </c>
      <c r="C7" s="7" t="s">
        <v>3</v>
      </c>
      <c r="D7" s="7" t="s">
        <v>10</v>
      </c>
      <c r="E7" s="7" t="s">
        <v>11</v>
      </c>
      <c r="F7" s="16" t="s">
        <v>8</v>
      </c>
      <c r="G7" s="7" t="s">
        <v>17</v>
      </c>
    </row>
    <row r="8" spans="1:7">
      <c r="A8" s="66" t="s">
        <v>31</v>
      </c>
      <c r="B8" s="69" t="s">
        <v>13</v>
      </c>
      <c r="C8" s="40">
        <f>D8+E8</f>
        <v>5650568.1600000001</v>
      </c>
      <c r="D8" s="2"/>
      <c r="E8" s="2">
        <v>5650568.1600000001</v>
      </c>
      <c r="F8" s="28">
        <v>1221103004</v>
      </c>
      <c r="G8" s="54">
        <v>44868</v>
      </c>
    </row>
    <row r="9" spans="1:7">
      <c r="A9" s="67"/>
      <c r="B9" s="70"/>
      <c r="C9" s="40">
        <f>D9+E9</f>
        <v>31987703.539999999</v>
      </c>
      <c r="D9" s="2">
        <v>31987703.539999999</v>
      </c>
      <c r="E9" s="2"/>
      <c r="F9" s="28">
        <v>1221123001</v>
      </c>
      <c r="G9" s="54">
        <v>44888</v>
      </c>
    </row>
    <row r="10" spans="1:7">
      <c r="A10" s="67"/>
      <c r="B10" s="71"/>
      <c r="C10" s="1"/>
      <c r="D10" s="2"/>
      <c r="E10" s="30"/>
      <c r="F10" s="28"/>
      <c r="G10" s="54"/>
    </row>
    <row r="11" spans="1:7">
      <c r="A11" s="68"/>
      <c r="B11" s="11" t="s">
        <v>4</v>
      </c>
      <c r="C11" s="40">
        <f>D11+E11</f>
        <v>37638271.700000003</v>
      </c>
      <c r="D11" s="2">
        <f>SUM(D8:D10)</f>
        <v>31987703.539999999</v>
      </c>
      <c r="E11" s="3">
        <f>SUM(E8:E10)</f>
        <v>5650568.1600000001</v>
      </c>
      <c r="F11" s="20"/>
      <c r="G11" s="48"/>
    </row>
    <row r="12" spans="1:7">
      <c r="C12" s="15"/>
      <c r="D12" s="13"/>
      <c r="E12" s="14"/>
      <c r="F12" s="21"/>
    </row>
    <row r="13" spans="1:7">
      <c r="A13" s="7" t="s">
        <v>1</v>
      </c>
      <c r="B13" s="9" t="s">
        <v>2</v>
      </c>
      <c r="C13" s="34" t="s">
        <v>3</v>
      </c>
      <c r="D13" s="34" t="s">
        <v>10</v>
      </c>
      <c r="E13" s="34" t="s">
        <v>11</v>
      </c>
      <c r="F13" s="22" t="s">
        <v>8</v>
      </c>
      <c r="G13" s="39" t="s">
        <v>17</v>
      </c>
    </row>
    <row r="14" spans="1:7">
      <c r="A14" s="66" t="s">
        <v>32</v>
      </c>
      <c r="B14" s="69" t="s">
        <v>13</v>
      </c>
      <c r="C14" s="40">
        <f t="shared" ref="C14:C15" si="0">D14+E14</f>
        <v>62844639</v>
      </c>
      <c r="D14" s="2">
        <v>62844639</v>
      </c>
      <c r="E14" s="2"/>
      <c r="F14" s="42">
        <v>1221205003</v>
      </c>
      <c r="G14" s="52">
        <v>44900</v>
      </c>
    </row>
    <row r="15" spans="1:7">
      <c r="A15" s="67"/>
      <c r="B15" s="70"/>
      <c r="C15" s="40">
        <f t="shared" si="0"/>
        <v>15788654.51</v>
      </c>
      <c r="D15" s="2"/>
      <c r="E15" s="2">
        <v>15788654.51</v>
      </c>
      <c r="F15" s="42">
        <v>1221212008</v>
      </c>
      <c r="G15" s="52">
        <v>44907</v>
      </c>
    </row>
    <row r="16" spans="1:7">
      <c r="A16" s="67"/>
      <c r="B16" s="70"/>
      <c r="C16" s="40"/>
      <c r="D16" s="63">
        <v>30460915.819999993</v>
      </c>
      <c r="E16" s="63">
        <v>6797631.96</v>
      </c>
      <c r="F16" s="42">
        <v>1221230002</v>
      </c>
      <c r="G16" s="52">
        <v>44925</v>
      </c>
    </row>
    <row r="17" spans="1:7">
      <c r="A17" s="67"/>
      <c r="B17" s="71"/>
      <c r="C17" s="40">
        <f t="shared" ref="C17:C18" si="1">D17+E17</f>
        <v>30559799.559999999</v>
      </c>
      <c r="D17" s="63">
        <v>30559799.559999999</v>
      </c>
      <c r="E17" s="63"/>
      <c r="F17" s="28">
        <v>1221230003</v>
      </c>
      <c r="G17" s="54">
        <v>44925</v>
      </c>
    </row>
    <row r="18" spans="1:7">
      <c r="A18" s="25"/>
      <c r="B18" s="11" t="s">
        <v>4</v>
      </c>
      <c r="C18" s="40">
        <f t="shared" si="1"/>
        <v>146451640.84999999</v>
      </c>
      <c r="D18" s="2">
        <f>SUM(D14:D17)</f>
        <v>123865354.38</v>
      </c>
      <c r="E18" s="3">
        <f>SUM(E14:E17)</f>
        <v>22586286.469999999</v>
      </c>
      <c r="F18" s="3"/>
      <c r="G18" s="48"/>
    </row>
    <row r="19" spans="1:7">
      <c r="C19" s="15"/>
      <c r="D19" s="13"/>
      <c r="E19" s="14"/>
    </row>
    <row r="20" spans="1:7">
      <c r="A20" s="16" t="s">
        <v>10</v>
      </c>
      <c r="B20" s="18" t="s">
        <v>30</v>
      </c>
      <c r="C20" s="18" t="s">
        <v>31</v>
      </c>
      <c r="D20" s="18" t="s">
        <v>32</v>
      </c>
      <c r="E20" s="17" t="s">
        <v>0</v>
      </c>
      <c r="F20" s="17" t="s">
        <v>18</v>
      </c>
    </row>
    <row r="21" spans="1:7">
      <c r="A21" s="5">
        <v>180000000</v>
      </c>
      <c r="B21" s="2">
        <f>D5</f>
        <v>32033605.219999999</v>
      </c>
      <c r="C21" s="2">
        <f>D11</f>
        <v>31987703.539999999</v>
      </c>
      <c r="D21" s="2">
        <f>D18</f>
        <v>123865354.38</v>
      </c>
      <c r="E21" s="23">
        <f>SUM(B21:D21)</f>
        <v>187886663.13999999</v>
      </c>
      <c r="F21" s="38">
        <f>E21*3%</f>
        <v>5636599.894199999</v>
      </c>
    </row>
    <row r="22" spans="1:7">
      <c r="A22" s="4">
        <f>A21-E21</f>
        <v>-7886663.1399999857</v>
      </c>
    </row>
    <row r="24" spans="1:7">
      <c r="A24" s="16" t="s">
        <v>11</v>
      </c>
      <c r="B24" s="18" t="s">
        <v>30</v>
      </c>
      <c r="C24" s="18" t="s">
        <v>31</v>
      </c>
      <c r="D24" s="18" t="s">
        <v>32</v>
      </c>
      <c r="E24" s="17" t="s">
        <v>5</v>
      </c>
      <c r="F24" s="17" t="s">
        <v>18</v>
      </c>
    </row>
    <row r="25" spans="1:7">
      <c r="A25" s="5">
        <v>150000000</v>
      </c>
      <c r="B25" s="2">
        <f>E5</f>
        <v>21684770.98</v>
      </c>
      <c r="C25" s="2">
        <f>E11</f>
        <v>5650568.1600000001</v>
      </c>
      <c r="D25" s="2">
        <f>E18</f>
        <v>22586286.469999999</v>
      </c>
      <c r="E25" s="23">
        <f>SUM(B25:D25)</f>
        <v>49921625.609999999</v>
      </c>
      <c r="F25" s="38"/>
    </row>
    <row r="27" spans="1:7">
      <c r="D27" s="4"/>
    </row>
  </sheetData>
  <mergeCells count="6">
    <mergeCell ref="B2:B4"/>
    <mergeCell ref="A8:A11"/>
    <mergeCell ref="B8:B10"/>
    <mergeCell ref="A14:A17"/>
    <mergeCell ref="B14:B17"/>
    <mergeCell ref="A2:A5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view="pageBreakPreview" zoomScale="80" zoomScaleNormal="100" zoomScaleSheetLayoutView="80" workbookViewId="0">
      <selection activeCell="F26" sqref="F26"/>
    </sheetView>
  </sheetViews>
  <sheetFormatPr defaultRowHeight="15"/>
  <cols>
    <col min="1" max="1" width="15.28515625" bestFit="1" customWidth="1"/>
    <col min="2" max="2" width="25" bestFit="1" customWidth="1"/>
    <col min="3" max="3" width="15" bestFit="1" customWidth="1"/>
    <col min="4" max="4" width="16.7109375" customWidth="1"/>
    <col min="5" max="5" width="19.28515625" customWidth="1"/>
    <col min="6" max="6" width="16.5703125" customWidth="1"/>
    <col min="7" max="7" width="18.7109375" bestFit="1" customWidth="1"/>
  </cols>
  <sheetData>
    <row r="1" spans="1:7">
      <c r="A1" s="7" t="s">
        <v>1</v>
      </c>
      <c r="B1" s="9" t="s">
        <v>2</v>
      </c>
      <c r="C1" s="34" t="s">
        <v>3</v>
      </c>
      <c r="D1" s="34" t="s">
        <v>10</v>
      </c>
      <c r="E1" s="34" t="s">
        <v>11</v>
      </c>
      <c r="F1" s="22" t="s">
        <v>7</v>
      </c>
      <c r="G1" s="39" t="s">
        <v>17</v>
      </c>
    </row>
    <row r="2" spans="1:7" ht="15" customHeight="1">
      <c r="A2" s="66" t="s">
        <v>30</v>
      </c>
      <c r="B2" s="72" t="s">
        <v>12</v>
      </c>
      <c r="C2" s="41">
        <f t="shared" ref="C2:C6" si="0">D2+E2</f>
        <v>63719151.399999991</v>
      </c>
      <c r="D2" s="4">
        <v>63719151.399999991</v>
      </c>
      <c r="E2" s="4"/>
      <c r="F2" s="31">
        <v>1221012003</v>
      </c>
      <c r="G2" s="53">
        <v>44846</v>
      </c>
    </row>
    <row r="3" spans="1:7" ht="15" customHeight="1">
      <c r="A3" s="67"/>
      <c r="B3" s="73"/>
      <c r="C3" s="41">
        <f t="shared" si="0"/>
        <v>4690330.3</v>
      </c>
      <c r="D3" s="4"/>
      <c r="E3" s="4">
        <v>4690330.3</v>
      </c>
      <c r="F3" s="31">
        <v>1221019009</v>
      </c>
      <c r="G3" s="53">
        <v>44853</v>
      </c>
    </row>
    <row r="4" spans="1:7" ht="15" customHeight="1">
      <c r="A4" s="67"/>
      <c r="B4" s="73"/>
      <c r="C4" s="41">
        <f t="shared" si="0"/>
        <v>65220640.799999997</v>
      </c>
      <c r="D4" s="4">
        <v>32753380</v>
      </c>
      <c r="E4" s="4">
        <v>32467260.800000001</v>
      </c>
      <c r="F4" s="31">
        <v>1221019010</v>
      </c>
      <c r="G4" s="53">
        <v>44853</v>
      </c>
    </row>
    <row r="5" spans="1:7" ht="15" customHeight="1">
      <c r="A5" s="67"/>
      <c r="B5" s="73"/>
      <c r="C5" s="41">
        <f t="shared" si="0"/>
        <v>16758401.800000001</v>
      </c>
      <c r="D5" s="4">
        <v>16758401.800000001</v>
      </c>
      <c r="E5" s="4"/>
      <c r="F5" s="31">
        <v>1221031006</v>
      </c>
      <c r="G5" s="53">
        <v>44865</v>
      </c>
    </row>
    <row r="6" spans="1:7" ht="15" customHeight="1">
      <c r="A6" s="67"/>
      <c r="B6" s="73"/>
      <c r="C6" s="41">
        <f t="shared" si="0"/>
        <v>0</v>
      </c>
      <c r="D6" s="43"/>
      <c r="E6" s="43"/>
      <c r="F6" s="42"/>
      <c r="G6" s="47"/>
    </row>
    <row r="7" spans="1:7">
      <c r="A7" s="25"/>
      <c r="B7" s="10" t="s">
        <v>4</v>
      </c>
      <c r="C7" s="41">
        <f>D7+E7</f>
        <v>150388524.29999998</v>
      </c>
      <c r="D7" s="43">
        <f>SUM(D2:D6)</f>
        <v>113230933.19999999</v>
      </c>
      <c r="E7" s="8">
        <f>SUM(E2:E6)</f>
        <v>37157591.100000001</v>
      </c>
      <c r="F7" s="29"/>
      <c r="G7" s="48"/>
    </row>
    <row r="8" spans="1:7" ht="15.75" thickBot="1">
      <c r="C8" s="12"/>
      <c r="D8" s="13"/>
      <c r="E8" s="13"/>
      <c r="F8" s="19"/>
    </row>
    <row r="9" spans="1:7">
      <c r="A9" s="7" t="s">
        <v>1</v>
      </c>
      <c r="B9" s="9" t="s">
        <v>2</v>
      </c>
      <c r="C9" s="34" t="s">
        <v>3</v>
      </c>
      <c r="D9" s="34" t="s">
        <v>10</v>
      </c>
      <c r="E9" s="34" t="s">
        <v>11</v>
      </c>
      <c r="F9" s="44" t="s">
        <v>8</v>
      </c>
      <c r="G9" s="39" t="s">
        <v>17</v>
      </c>
    </row>
    <row r="10" spans="1:7">
      <c r="A10" s="66" t="s">
        <v>31</v>
      </c>
      <c r="B10" s="69" t="s">
        <v>12</v>
      </c>
      <c r="C10" s="41">
        <f t="shared" ref="C10:C13" si="1">D10+E10</f>
        <v>97450128.800000012</v>
      </c>
      <c r="D10" s="4">
        <v>97450128.800000012</v>
      </c>
      <c r="E10" s="2"/>
      <c r="F10" s="31">
        <v>1221124003</v>
      </c>
      <c r="G10" s="53">
        <v>44889</v>
      </c>
    </row>
    <row r="11" spans="1:7">
      <c r="A11" s="67"/>
      <c r="B11" s="70"/>
      <c r="C11" s="41">
        <f t="shared" si="1"/>
        <v>0</v>
      </c>
      <c r="D11" s="2"/>
      <c r="E11" s="2"/>
      <c r="F11" s="28"/>
      <c r="G11" s="54"/>
    </row>
    <row r="12" spans="1:7">
      <c r="A12" s="67"/>
      <c r="B12" s="70"/>
      <c r="C12" s="41">
        <f t="shared" si="1"/>
        <v>0</v>
      </c>
      <c r="D12" s="2"/>
      <c r="E12" s="2"/>
      <c r="F12" s="28"/>
      <c r="G12" s="54"/>
    </row>
    <row r="13" spans="1:7">
      <c r="A13" s="68"/>
      <c r="B13" s="11" t="s">
        <v>4</v>
      </c>
      <c r="C13" s="41">
        <f t="shared" si="1"/>
        <v>97450128.800000012</v>
      </c>
      <c r="D13" s="2">
        <f>SUM(D10:D12)</f>
        <v>97450128.800000012</v>
      </c>
      <c r="E13" s="3">
        <f>SUM(E10:E12)</f>
        <v>0</v>
      </c>
      <c r="F13" s="20"/>
      <c r="G13" s="48"/>
    </row>
    <row r="14" spans="1:7">
      <c r="C14" s="15"/>
      <c r="D14" s="13"/>
      <c r="E14" s="14"/>
      <c r="F14" s="21"/>
    </row>
    <row r="15" spans="1:7">
      <c r="A15" s="7" t="s">
        <v>1</v>
      </c>
      <c r="B15" s="9" t="s">
        <v>2</v>
      </c>
      <c r="C15" s="34" t="s">
        <v>3</v>
      </c>
      <c r="D15" s="34" t="s">
        <v>10</v>
      </c>
      <c r="E15" s="34" t="s">
        <v>11</v>
      </c>
      <c r="F15" s="22" t="s">
        <v>8</v>
      </c>
      <c r="G15" s="39" t="s">
        <v>17</v>
      </c>
    </row>
    <row r="16" spans="1:7" ht="15" customHeight="1">
      <c r="A16" s="66" t="s">
        <v>33</v>
      </c>
      <c r="B16" s="72" t="s">
        <v>12</v>
      </c>
      <c r="C16" s="41">
        <f t="shared" ref="C16:C23" si="2">D16+E16</f>
        <v>21317713.800000001</v>
      </c>
      <c r="D16" s="4">
        <v>21317713.800000001</v>
      </c>
      <c r="E16" s="2"/>
      <c r="F16" s="28">
        <v>1221205004</v>
      </c>
      <c r="G16" s="54">
        <v>44900</v>
      </c>
    </row>
    <row r="17" spans="1:7" ht="15" customHeight="1">
      <c r="A17" s="67"/>
      <c r="B17" s="73"/>
      <c r="C17" s="41">
        <f t="shared" si="2"/>
        <v>81596996.799999997</v>
      </c>
      <c r="D17" s="4">
        <v>81596996.799999997</v>
      </c>
      <c r="E17" s="2"/>
      <c r="F17" s="28">
        <v>1221212003</v>
      </c>
      <c r="G17" s="54">
        <v>44907</v>
      </c>
    </row>
    <row r="18" spans="1:7" ht="15" customHeight="1">
      <c r="A18" s="67"/>
      <c r="B18" s="73"/>
      <c r="C18" s="41">
        <f t="shared" si="2"/>
        <v>28736075.899999999</v>
      </c>
      <c r="D18" s="4">
        <v>28736075.899999999</v>
      </c>
      <c r="E18" s="2"/>
      <c r="F18" s="28">
        <v>1221215002</v>
      </c>
      <c r="G18" s="54">
        <v>44910</v>
      </c>
    </row>
    <row r="19" spans="1:7" ht="15" customHeight="1">
      <c r="A19" s="67"/>
      <c r="B19" s="73"/>
      <c r="C19" s="41">
        <f t="shared" si="2"/>
        <v>56328019.600000009</v>
      </c>
      <c r="D19" s="4">
        <v>56328019.600000009</v>
      </c>
      <c r="E19" s="2"/>
      <c r="F19" s="42">
        <v>1221226002</v>
      </c>
      <c r="G19" s="52">
        <v>44921</v>
      </c>
    </row>
    <row r="20" spans="1:7" ht="15" customHeight="1">
      <c r="A20" s="67"/>
      <c r="B20" s="73"/>
      <c r="C20" s="41">
        <f t="shared" si="2"/>
        <v>0</v>
      </c>
      <c r="D20" s="2"/>
      <c r="E20" s="4"/>
      <c r="F20" s="28"/>
      <c r="G20" s="54"/>
    </row>
    <row r="21" spans="1:7" ht="15" customHeight="1">
      <c r="A21" s="67"/>
      <c r="B21" s="73"/>
      <c r="C21" s="41">
        <f t="shared" si="2"/>
        <v>0</v>
      </c>
      <c r="D21" s="2"/>
      <c r="E21" s="2"/>
      <c r="F21" s="28"/>
      <c r="G21" s="46"/>
    </row>
    <row r="22" spans="1:7" ht="15" customHeight="1">
      <c r="A22" s="67"/>
      <c r="B22" s="73"/>
      <c r="C22" s="41">
        <f t="shared" si="2"/>
        <v>0</v>
      </c>
      <c r="D22" s="2"/>
      <c r="E22" s="2"/>
      <c r="F22" s="28"/>
      <c r="G22" s="46"/>
    </row>
    <row r="23" spans="1:7">
      <c r="A23" s="25"/>
      <c r="B23" s="11" t="s">
        <v>4</v>
      </c>
      <c r="C23" s="41">
        <f t="shared" si="2"/>
        <v>187978806.10000002</v>
      </c>
      <c r="D23" s="3">
        <f>SUM(D16:D22)</f>
        <v>187978806.10000002</v>
      </c>
      <c r="E23" s="3">
        <f>SUM(E16:E22)</f>
        <v>0</v>
      </c>
      <c r="F23" s="3"/>
      <c r="G23" s="48"/>
    </row>
    <row r="24" spans="1:7">
      <c r="C24" s="15"/>
      <c r="D24" s="13"/>
      <c r="E24" s="14"/>
    </row>
    <row r="25" spans="1:7">
      <c r="A25" s="16" t="s">
        <v>10</v>
      </c>
      <c r="B25" s="18" t="s">
        <v>30</v>
      </c>
      <c r="C25" s="18" t="s">
        <v>31</v>
      </c>
      <c r="D25" s="18" t="s">
        <v>32</v>
      </c>
      <c r="E25" s="17" t="s">
        <v>0</v>
      </c>
      <c r="F25" s="17" t="s">
        <v>19</v>
      </c>
    </row>
    <row r="26" spans="1:7">
      <c r="A26" s="2">
        <v>396000000</v>
      </c>
      <c r="B26" s="2">
        <f>D7</f>
        <v>113230933.19999999</v>
      </c>
      <c r="C26" s="2">
        <f>D13</f>
        <v>97450128.800000012</v>
      </c>
      <c r="D26" s="2">
        <f>D23</f>
        <v>187978806.10000002</v>
      </c>
      <c r="E26" s="23">
        <f>SUM(B26:D26)</f>
        <v>398659868.10000002</v>
      </c>
      <c r="F26" s="38">
        <f>E26*3%</f>
        <v>11959796.043</v>
      </c>
    </row>
    <row r="27" spans="1:7">
      <c r="A27" s="4">
        <f>A26-E26</f>
        <v>-2659868.1000000238</v>
      </c>
    </row>
    <row r="29" spans="1:7">
      <c r="A29" s="16" t="s">
        <v>11</v>
      </c>
      <c r="B29" s="18" t="s">
        <v>30</v>
      </c>
      <c r="C29" s="18" t="s">
        <v>31</v>
      </c>
      <c r="D29" s="18" t="s">
        <v>32</v>
      </c>
      <c r="E29" s="17" t="s">
        <v>0</v>
      </c>
      <c r="F29" s="17" t="s">
        <v>19</v>
      </c>
    </row>
    <row r="30" spans="1:7">
      <c r="A30" s="2">
        <v>375000000</v>
      </c>
      <c r="B30" s="2">
        <f>E7</f>
        <v>37157591.100000001</v>
      </c>
      <c r="C30" s="2">
        <f>E13</f>
        <v>0</v>
      </c>
      <c r="D30" s="2">
        <f>E23</f>
        <v>0</v>
      </c>
      <c r="E30" s="23">
        <f>SUM(B30:D30)</f>
        <v>37157591.100000001</v>
      </c>
      <c r="F30" s="38">
        <f>E30*3%</f>
        <v>1114727.733</v>
      </c>
    </row>
    <row r="31" spans="1:7">
      <c r="A31" s="4">
        <f>A30-E30</f>
        <v>337842408.89999998</v>
      </c>
    </row>
    <row r="32" spans="1:7">
      <c r="D32" s="4"/>
    </row>
  </sheetData>
  <mergeCells count="6">
    <mergeCell ref="B2:B6"/>
    <mergeCell ref="A10:A13"/>
    <mergeCell ref="B10:B12"/>
    <mergeCell ref="A16:A22"/>
    <mergeCell ref="B16:B22"/>
    <mergeCell ref="A2:A6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view="pageBreakPreview" zoomScale="85" zoomScaleNormal="100" zoomScaleSheetLayoutView="85" workbookViewId="0">
      <selection activeCell="B21" sqref="B21"/>
    </sheetView>
  </sheetViews>
  <sheetFormatPr defaultRowHeight="15"/>
  <cols>
    <col min="1" max="1" width="12.5703125" bestFit="1" customWidth="1"/>
    <col min="2" max="2" width="14.28515625" customWidth="1"/>
    <col min="3" max="3" width="15" bestFit="1" customWidth="1"/>
    <col min="4" max="4" width="16.7109375" customWidth="1"/>
    <col min="5" max="5" width="19.28515625" customWidth="1"/>
    <col min="6" max="6" width="16.5703125" customWidth="1"/>
    <col min="7" max="7" width="17.7109375" bestFit="1" customWidth="1"/>
  </cols>
  <sheetData>
    <row r="1" spans="1:7">
      <c r="A1" s="7" t="s">
        <v>1</v>
      </c>
      <c r="B1" s="9" t="s">
        <v>2</v>
      </c>
      <c r="C1" s="34" t="s">
        <v>3</v>
      </c>
      <c r="D1" s="34" t="s">
        <v>10</v>
      </c>
      <c r="E1" s="34" t="s">
        <v>11</v>
      </c>
      <c r="F1" s="22" t="s">
        <v>7</v>
      </c>
      <c r="G1" s="39" t="s">
        <v>17</v>
      </c>
    </row>
    <row r="2" spans="1:7">
      <c r="A2" s="66" t="s">
        <v>30</v>
      </c>
      <c r="B2" s="72" t="s">
        <v>14</v>
      </c>
      <c r="C2" s="40">
        <f>D2+E2</f>
        <v>63792721</v>
      </c>
      <c r="D2" s="4">
        <v>63792721</v>
      </c>
      <c r="E2" s="2"/>
      <c r="F2" s="31">
        <v>1221019011</v>
      </c>
      <c r="G2" s="53">
        <v>44853</v>
      </c>
    </row>
    <row r="3" spans="1:7">
      <c r="A3" s="67"/>
      <c r="B3" s="73"/>
      <c r="C3" s="40">
        <f t="shared" ref="C3:C5" si="0">D3+E3</f>
        <v>0</v>
      </c>
      <c r="D3" s="2"/>
      <c r="E3" s="2"/>
      <c r="F3" s="42"/>
      <c r="G3" s="47"/>
    </row>
    <row r="4" spans="1:7">
      <c r="A4" s="67"/>
      <c r="B4" s="74"/>
      <c r="C4" s="40">
        <f t="shared" si="0"/>
        <v>0</v>
      </c>
      <c r="D4" s="2"/>
      <c r="E4" s="2"/>
      <c r="F4" s="42"/>
      <c r="G4" s="47"/>
    </row>
    <row r="5" spans="1:7">
      <c r="A5" s="68"/>
      <c r="B5" s="10" t="s">
        <v>4</v>
      </c>
      <c r="C5" s="40">
        <f t="shared" si="0"/>
        <v>63792721</v>
      </c>
      <c r="D5" s="2">
        <f>SUM(D2:D4)</f>
        <v>63792721</v>
      </c>
      <c r="E5" s="8">
        <f>SUM(E2:E4)</f>
        <v>0</v>
      </c>
      <c r="F5" s="29"/>
      <c r="G5" s="48"/>
    </row>
    <row r="6" spans="1:7" ht="15.75" thickBot="1">
      <c r="C6" s="12"/>
      <c r="D6" s="13"/>
      <c r="E6" s="13"/>
      <c r="F6" s="19"/>
    </row>
    <row r="7" spans="1:7">
      <c r="A7" s="7" t="s">
        <v>1</v>
      </c>
      <c r="B7" s="9" t="s">
        <v>2</v>
      </c>
      <c r="C7" s="34" t="s">
        <v>3</v>
      </c>
      <c r="D7" s="34" t="s">
        <v>10</v>
      </c>
      <c r="E7" s="34" t="s">
        <v>11</v>
      </c>
      <c r="F7" s="44" t="s">
        <v>8</v>
      </c>
      <c r="G7" s="39" t="s">
        <v>17</v>
      </c>
    </row>
    <row r="8" spans="1:7">
      <c r="A8" s="66" t="s">
        <v>31</v>
      </c>
      <c r="B8" s="69" t="s">
        <v>14</v>
      </c>
      <c r="C8" s="40">
        <f t="shared" ref="C8:C11" si="1">D8+E8</f>
        <v>59983093.599999994</v>
      </c>
      <c r="D8" s="4">
        <v>59983093.599999994</v>
      </c>
      <c r="E8" s="2"/>
      <c r="F8" s="31">
        <v>1221130006</v>
      </c>
      <c r="G8" s="53">
        <v>44895</v>
      </c>
    </row>
    <row r="9" spans="1:7">
      <c r="A9" s="67"/>
      <c r="B9" s="70"/>
      <c r="C9" s="40">
        <f t="shared" si="1"/>
        <v>0</v>
      </c>
      <c r="D9" s="2"/>
      <c r="E9" s="2"/>
      <c r="F9" s="28"/>
      <c r="G9" s="46"/>
    </row>
    <row r="10" spans="1:7" ht="17.25" customHeight="1">
      <c r="A10" s="67"/>
      <c r="B10" s="70"/>
      <c r="C10" s="40">
        <f t="shared" si="1"/>
        <v>0</v>
      </c>
      <c r="D10" s="2"/>
      <c r="E10" s="27"/>
      <c r="F10" s="28"/>
      <c r="G10" s="46"/>
    </row>
    <row r="11" spans="1:7">
      <c r="A11" s="68"/>
      <c r="B11" s="11" t="s">
        <v>4</v>
      </c>
      <c r="C11" s="40">
        <f t="shared" si="1"/>
        <v>59983093.599999994</v>
      </c>
      <c r="D11" s="2">
        <f>SUM(D8:D10)</f>
        <v>59983093.599999994</v>
      </c>
      <c r="E11" s="3">
        <f>SUM(E8:E10)</f>
        <v>0</v>
      </c>
      <c r="F11" s="20"/>
      <c r="G11" s="48"/>
    </row>
    <row r="12" spans="1:7">
      <c r="C12" s="15"/>
      <c r="D12" s="13"/>
      <c r="E12" s="14"/>
      <c r="F12" s="21"/>
    </row>
    <row r="13" spans="1:7">
      <c r="A13" s="7" t="s">
        <v>1</v>
      </c>
      <c r="B13" s="9" t="s">
        <v>2</v>
      </c>
      <c r="C13" s="34" t="s">
        <v>3</v>
      </c>
      <c r="D13" s="34" t="s">
        <v>10</v>
      </c>
      <c r="E13" s="34" t="s">
        <v>11</v>
      </c>
      <c r="F13" s="22" t="s">
        <v>8</v>
      </c>
      <c r="G13" s="39" t="s">
        <v>17</v>
      </c>
    </row>
    <row r="14" spans="1:7" ht="15" customHeight="1">
      <c r="A14" s="66" t="s">
        <v>32</v>
      </c>
      <c r="B14" s="72" t="s">
        <v>14</v>
      </c>
      <c r="C14" s="40">
        <f t="shared" ref="C14:C17" si="2">D14+E14</f>
        <v>60323988.500000007</v>
      </c>
      <c r="D14" s="63">
        <v>60323988.500000007</v>
      </c>
      <c r="E14" s="2"/>
      <c r="F14" s="64">
        <v>1221230001</v>
      </c>
      <c r="G14" s="65">
        <v>44925</v>
      </c>
    </row>
    <row r="15" spans="1:7" ht="15" customHeight="1">
      <c r="A15" s="67"/>
      <c r="B15" s="73"/>
      <c r="C15" s="40">
        <f t="shared" si="2"/>
        <v>0</v>
      </c>
      <c r="D15" s="2"/>
      <c r="E15" s="2"/>
      <c r="F15" s="28"/>
      <c r="G15" s="46"/>
    </row>
    <row r="16" spans="1:7" ht="15" customHeight="1">
      <c r="A16" s="67"/>
      <c r="B16" s="74"/>
      <c r="C16" s="40">
        <f t="shared" si="2"/>
        <v>0</v>
      </c>
      <c r="D16" s="2"/>
      <c r="E16" s="2"/>
      <c r="F16" s="28"/>
      <c r="G16" s="46"/>
    </row>
    <row r="17" spans="1:7">
      <c r="A17" s="25"/>
      <c r="B17" s="11" t="s">
        <v>4</v>
      </c>
      <c r="C17" s="40">
        <f t="shared" si="2"/>
        <v>60323988.500000007</v>
      </c>
      <c r="D17" s="2">
        <f>SUM(D14:D16)</f>
        <v>60323988.500000007</v>
      </c>
      <c r="E17" s="3">
        <f>SUM(E14:E16)</f>
        <v>0</v>
      </c>
      <c r="F17" s="3"/>
      <c r="G17" s="48"/>
    </row>
    <row r="18" spans="1:7">
      <c r="C18" s="15"/>
      <c r="D18" s="13"/>
      <c r="E18" s="14"/>
    </row>
    <row r="19" spans="1:7">
      <c r="A19" s="16" t="s">
        <v>10</v>
      </c>
      <c r="B19" s="18" t="s">
        <v>30</v>
      </c>
      <c r="C19" s="18" t="s">
        <v>31</v>
      </c>
      <c r="D19" s="18" t="s">
        <v>32</v>
      </c>
      <c r="E19" s="17" t="s">
        <v>0</v>
      </c>
      <c r="F19" s="17" t="s">
        <v>16</v>
      </c>
    </row>
    <row r="20" spans="1:7">
      <c r="A20" s="5" t="s">
        <v>20</v>
      </c>
      <c r="B20" s="2">
        <f>D5*3%</f>
        <v>1913781.63</v>
      </c>
      <c r="C20" s="2">
        <f>D11*3%</f>
        <v>1799492.8079999997</v>
      </c>
      <c r="D20" s="2">
        <f>D17*3%</f>
        <v>1809719.6550000003</v>
      </c>
      <c r="E20" s="23">
        <f>B20+C20+D20</f>
        <v>5522994.0930000003</v>
      </c>
      <c r="F20" s="38"/>
    </row>
    <row r="23" spans="1:7">
      <c r="A23" s="16" t="s">
        <v>11</v>
      </c>
      <c r="B23" s="18" t="s">
        <v>30</v>
      </c>
      <c r="C23" s="18" t="s">
        <v>31</v>
      </c>
      <c r="D23" s="18" t="s">
        <v>32</v>
      </c>
      <c r="E23" s="17" t="s">
        <v>0</v>
      </c>
      <c r="F23" s="17" t="s">
        <v>19</v>
      </c>
    </row>
    <row r="24" spans="1:7">
      <c r="A24" s="5" t="s">
        <v>20</v>
      </c>
      <c r="B24" s="2"/>
      <c r="C24" s="2"/>
      <c r="D24" s="2"/>
      <c r="E24" s="23"/>
      <c r="F24" s="6">
        <v>0.03</v>
      </c>
    </row>
    <row r="26" spans="1:7">
      <c r="D26" s="4"/>
    </row>
  </sheetData>
  <mergeCells count="6">
    <mergeCell ref="B2:B4"/>
    <mergeCell ref="A8:A11"/>
    <mergeCell ref="B8:B10"/>
    <mergeCell ref="A14:A16"/>
    <mergeCell ref="B14:B16"/>
    <mergeCell ref="A2:A5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view="pageBreakPreview" zoomScale="80" zoomScaleNormal="100" zoomScaleSheetLayoutView="80" workbookViewId="0">
      <selection activeCell="I22" sqref="I22"/>
    </sheetView>
  </sheetViews>
  <sheetFormatPr defaultRowHeight="15"/>
  <cols>
    <col min="1" max="1" width="14.28515625" bestFit="1" customWidth="1"/>
    <col min="2" max="2" width="17" bestFit="1" customWidth="1"/>
    <col min="3" max="3" width="15.140625" bestFit="1" customWidth="1"/>
    <col min="4" max="4" width="16.7109375" customWidth="1"/>
    <col min="5" max="5" width="19.28515625" customWidth="1"/>
    <col min="6" max="6" width="16.5703125" customWidth="1"/>
    <col min="7" max="7" width="24.85546875" bestFit="1" customWidth="1"/>
  </cols>
  <sheetData>
    <row r="1" spans="1:7">
      <c r="A1" s="7" t="s">
        <v>1</v>
      </c>
      <c r="B1" s="9" t="s">
        <v>2</v>
      </c>
      <c r="C1" s="34" t="s">
        <v>3</v>
      </c>
      <c r="D1" s="34" t="s">
        <v>10</v>
      </c>
      <c r="E1" s="34" t="s">
        <v>11</v>
      </c>
      <c r="F1" s="22" t="s">
        <v>7</v>
      </c>
      <c r="G1" s="39" t="s">
        <v>21</v>
      </c>
    </row>
    <row r="2" spans="1:7">
      <c r="A2" s="66" t="s">
        <v>30</v>
      </c>
      <c r="B2" s="72" t="s">
        <v>15</v>
      </c>
      <c r="C2" s="40">
        <f>D2+E2</f>
        <v>58694707.399999999</v>
      </c>
      <c r="D2" s="4">
        <v>58694707.399999999</v>
      </c>
      <c r="E2" s="2"/>
      <c r="F2" s="31">
        <v>1221029003</v>
      </c>
      <c r="G2" s="53">
        <v>44863</v>
      </c>
    </row>
    <row r="3" spans="1:7">
      <c r="A3" s="67"/>
      <c r="B3" s="73"/>
      <c r="C3" s="40">
        <f>D3+E3</f>
        <v>0</v>
      </c>
      <c r="D3" s="2"/>
      <c r="E3" s="2"/>
      <c r="F3" s="28"/>
      <c r="G3" s="54"/>
    </row>
    <row r="4" spans="1:7">
      <c r="A4" s="67"/>
      <c r="B4" s="73"/>
      <c r="C4" s="24"/>
      <c r="D4" s="2"/>
      <c r="E4" s="2"/>
      <c r="F4" s="42"/>
      <c r="G4" s="47"/>
    </row>
    <row r="5" spans="1:7">
      <c r="A5" s="25"/>
      <c r="B5" s="10" t="s">
        <v>4</v>
      </c>
      <c r="C5" s="40">
        <f>D5+E5</f>
        <v>58694707.399999999</v>
      </c>
      <c r="D5" s="2">
        <f>SUM(D2:D4)</f>
        <v>58694707.399999999</v>
      </c>
      <c r="E5" s="8">
        <f>SUM(E2:E4)</f>
        <v>0</v>
      </c>
      <c r="F5" s="29"/>
      <c r="G5" s="48"/>
    </row>
    <row r="6" spans="1:7" ht="15.75" thickBot="1">
      <c r="C6" s="12"/>
      <c r="D6" s="13"/>
      <c r="E6" s="13"/>
      <c r="F6" s="19"/>
    </row>
    <row r="7" spans="1:7">
      <c r="A7" s="7" t="s">
        <v>1</v>
      </c>
      <c r="B7" s="9" t="s">
        <v>2</v>
      </c>
      <c r="C7" s="34" t="s">
        <v>3</v>
      </c>
      <c r="D7" s="34" t="s">
        <v>10</v>
      </c>
      <c r="E7" s="34" t="s">
        <v>11</v>
      </c>
      <c r="F7" s="44" t="s">
        <v>8</v>
      </c>
      <c r="G7" s="39" t="s">
        <v>21</v>
      </c>
    </row>
    <row r="8" spans="1:7" ht="15" customHeight="1">
      <c r="A8" s="66" t="s">
        <v>31</v>
      </c>
      <c r="B8" s="37" t="s">
        <v>15</v>
      </c>
      <c r="C8" s="40">
        <f>D8+E8</f>
        <v>56695027</v>
      </c>
      <c r="D8" s="2"/>
      <c r="E8" s="2">
        <v>56695027</v>
      </c>
      <c r="F8" s="28">
        <v>1221109007</v>
      </c>
      <c r="G8" s="54">
        <v>44874</v>
      </c>
    </row>
    <row r="9" spans="1:7" ht="15" customHeight="1">
      <c r="A9" s="67"/>
      <c r="B9" s="55"/>
      <c r="C9" s="40"/>
      <c r="D9" s="2">
        <v>62467655.200000003</v>
      </c>
      <c r="E9" s="2"/>
      <c r="F9" s="28">
        <v>1221112006</v>
      </c>
      <c r="G9" s="54">
        <v>44877</v>
      </c>
    </row>
    <row r="10" spans="1:7" ht="15" customHeight="1">
      <c r="A10" s="67"/>
      <c r="B10" s="55"/>
      <c r="C10" s="40"/>
      <c r="D10" s="2"/>
      <c r="E10" s="4">
        <v>31574849.299999997</v>
      </c>
      <c r="F10" s="31">
        <v>1221130007</v>
      </c>
      <c r="G10" s="53">
        <v>44895</v>
      </c>
    </row>
    <row r="11" spans="1:7">
      <c r="A11" s="68"/>
      <c r="B11" s="11" t="s">
        <v>4</v>
      </c>
      <c r="C11" s="51">
        <f>SUM(C8)</f>
        <v>56695027</v>
      </c>
      <c r="D11" s="2">
        <f>SUM(D8:D10)</f>
        <v>62467655.200000003</v>
      </c>
      <c r="E11" s="3">
        <f>SUM(E8:E10)</f>
        <v>88269876.299999997</v>
      </c>
      <c r="F11" s="20"/>
      <c r="G11" s="48"/>
    </row>
    <row r="12" spans="1:7">
      <c r="C12" s="15"/>
      <c r="D12" s="13"/>
      <c r="E12" s="14"/>
      <c r="F12" s="21"/>
    </row>
    <row r="13" spans="1:7">
      <c r="A13" s="7" t="s">
        <v>1</v>
      </c>
      <c r="B13" s="9" t="s">
        <v>2</v>
      </c>
      <c r="C13" s="34" t="s">
        <v>3</v>
      </c>
      <c r="D13" s="34" t="s">
        <v>10</v>
      </c>
      <c r="E13" s="34" t="s">
        <v>11</v>
      </c>
      <c r="F13" s="22" t="s">
        <v>8</v>
      </c>
      <c r="G13" s="39" t="s">
        <v>22</v>
      </c>
    </row>
    <row r="14" spans="1:7" ht="15" customHeight="1">
      <c r="A14" s="66" t="s">
        <v>32</v>
      </c>
      <c r="B14" s="72" t="s">
        <v>15</v>
      </c>
      <c r="C14" s="40">
        <f>D14+E14</f>
        <v>33942552.200000003</v>
      </c>
      <c r="D14" s="2"/>
      <c r="E14" s="2">
        <v>33942552.200000003</v>
      </c>
      <c r="F14" s="28">
        <v>1221215003</v>
      </c>
      <c r="G14" s="54">
        <v>44910</v>
      </c>
    </row>
    <row r="15" spans="1:7" ht="15" customHeight="1">
      <c r="A15" s="67"/>
      <c r="B15" s="73"/>
      <c r="C15" s="40">
        <f>D15+E15</f>
        <v>51474432.919999994</v>
      </c>
      <c r="D15" s="2"/>
      <c r="E15" s="2">
        <v>51474432.919999994</v>
      </c>
      <c r="F15" s="42">
        <v>1221226001</v>
      </c>
      <c r="G15" s="52">
        <v>44921</v>
      </c>
    </row>
    <row r="16" spans="1:7" ht="15" customHeight="1">
      <c r="A16" s="67"/>
      <c r="B16" s="73"/>
      <c r="C16" s="40">
        <f>D16+E16</f>
        <v>62899161.219999999</v>
      </c>
      <c r="D16" s="2">
        <v>62899161.219999999</v>
      </c>
      <c r="E16" s="2"/>
      <c r="F16" s="42">
        <v>1221226003</v>
      </c>
      <c r="G16" s="52">
        <v>44921</v>
      </c>
    </row>
    <row r="17" spans="1:7" ht="15" customHeight="1">
      <c r="A17" s="67"/>
      <c r="B17" s="74"/>
      <c r="C17" s="1"/>
      <c r="D17" s="36"/>
      <c r="E17" s="2"/>
      <c r="F17" s="28"/>
      <c r="G17" s="46"/>
    </row>
    <row r="18" spans="1:7">
      <c r="A18" s="25"/>
      <c r="B18" s="11" t="s">
        <v>4</v>
      </c>
      <c r="C18" s="40">
        <f t="shared" ref="C18" si="0">D18+E18</f>
        <v>148316146.34</v>
      </c>
      <c r="D18" s="2">
        <f>SUM(D14:D17)</f>
        <v>62899161.219999999</v>
      </c>
      <c r="E18" s="3">
        <f>SUM(E14:E17)</f>
        <v>85416985.120000005</v>
      </c>
      <c r="F18" s="3"/>
      <c r="G18" s="48"/>
    </row>
    <row r="19" spans="1:7">
      <c r="C19" s="15"/>
      <c r="D19" s="13"/>
      <c r="E19" s="14"/>
    </row>
    <row r="20" spans="1:7">
      <c r="A20" s="16" t="s">
        <v>10</v>
      </c>
      <c r="B20" s="18" t="s">
        <v>30</v>
      </c>
      <c r="C20" s="18" t="s">
        <v>31</v>
      </c>
      <c r="D20" s="18" t="s">
        <v>32</v>
      </c>
      <c r="E20" s="17" t="s">
        <v>0</v>
      </c>
      <c r="F20" s="58" t="s">
        <v>28</v>
      </c>
      <c r="G20" s="57" t="s">
        <v>27</v>
      </c>
    </row>
    <row r="21" spans="1:7">
      <c r="A21" s="5">
        <v>150000000</v>
      </c>
      <c r="B21" s="2">
        <f>D5</f>
        <v>58694707.399999999</v>
      </c>
      <c r="C21" s="2">
        <f>D11</f>
        <v>62467655.200000003</v>
      </c>
      <c r="D21" s="2">
        <f>D18</f>
        <v>62899161.219999999</v>
      </c>
      <c r="E21" s="23">
        <f>SUM(B21:D21)</f>
        <v>184061523.81999999</v>
      </c>
      <c r="F21" s="38">
        <f>E21*3%</f>
        <v>5521845.7145999996</v>
      </c>
      <c r="G21" s="59">
        <f>E21*5%</f>
        <v>9203076.1909999996</v>
      </c>
    </row>
    <row r="22" spans="1:7">
      <c r="A22" s="4">
        <f>A21-E21</f>
        <v>-34061523.819999993</v>
      </c>
    </row>
    <row r="24" spans="1:7">
      <c r="A24" s="16" t="s">
        <v>11</v>
      </c>
      <c r="B24" s="18" t="s">
        <v>30</v>
      </c>
      <c r="C24" s="18" t="s">
        <v>31</v>
      </c>
      <c r="D24" s="18" t="s">
        <v>32</v>
      </c>
      <c r="E24" s="17" t="s">
        <v>0</v>
      </c>
      <c r="F24" s="17" t="s">
        <v>16</v>
      </c>
      <c r="G24" s="57" t="s">
        <v>27</v>
      </c>
    </row>
    <row r="25" spans="1:7">
      <c r="A25" s="5">
        <v>150000000</v>
      </c>
      <c r="B25" s="2"/>
      <c r="C25" s="2">
        <f>E11</f>
        <v>88269876.299999997</v>
      </c>
      <c r="D25" s="2">
        <f>E18</f>
        <v>85416985.120000005</v>
      </c>
      <c r="E25" s="23">
        <f>SUM(B25:D25)</f>
        <v>173686861.42000002</v>
      </c>
      <c r="F25" s="38">
        <f>E25*3%</f>
        <v>5210605.8426000001</v>
      </c>
      <c r="G25" s="59">
        <f>E25*5%</f>
        <v>8684343.0710000005</v>
      </c>
    </row>
    <row r="26" spans="1:7">
      <c r="A26" s="4">
        <f>A25-E25</f>
        <v>-23686861.420000017</v>
      </c>
      <c r="E26" s="50">
        <f>E21+E25</f>
        <v>357748385.24000001</v>
      </c>
      <c r="G26" s="50">
        <f>E26*5%</f>
        <v>17887419.262000002</v>
      </c>
    </row>
    <row r="27" spans="1:7">
      <c r="D27" s="4"/>
      <c r="G27" s="50">
        <f>G21+G25</f>
        <v>17887419.262000002</v>
      </c>
    </row>
  </sheetData>
  <mergeCells count="5">
    <mergeCell ref="A2:A4"/>
    <mergeCell ref="B2:B4"/>
    <mergeCell ref="A8:A11"/>
    <mergeCell ref="A14:A17"/>
    <mergeCell ref="B14:B17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view="pageBreakPreview" zoomScale="60" zoomScaleNormal="100" workbookViewId="0">
      <selection activeCell="D15" sqref="D15"/>
    </sheetView>
  </sheetViews>
  <sheetFormatPr defaultRowHeight="15"/>
  <cols>
    <col min="1" max="1" width="12.5703125" bestFit="1" customWidth="1"/>
    <col min="2" max="2" width="14.28515625" customWidth="1"/>
    <col min="3" max="3" width="15" bestFit="1" customWidth="1"/>
    <col min="4" max="4" width="16.7109375" customWidth="1"/>
    <col min="5" max="5" width="19.28515625" customWidth="1"/>
    <col min="6" max="6" width="16.5703125" customWidth="1"/>
    <col min="7" max="7" width="19.42578125" bestFit="1" customWidth="1"/>
  </cols>
  <sheetData>
    <row r="1" spans="1:7">
      <c r="A1" s="7" t="s">
        <v>1</v>
      </c>
      <c r="B1" s="9" t="s">
        <v>2</v>
      </c>
      <c r="C1" s="34" t="s">
        <v>3</v>
      </c>
      <c r="D1" s="34" t="s">
        <v>10</v>
      </c>
      <c r="E1" s="34" t="s">
        <v>11</v>
      </c>
      <c r="F1" s="22" t="s">
        <v>7</v>
      </c>
      <c r="G1" s="39" t="s">
        <v>17</v>
      </c>
    </row>
    <row r="2" spans="1:7">
      <c r="A2" s="66" t="s">
        <v>30</v>
      </c>
      <c r="B2" s="72" t="s">
        <v>23</v>
      </c>
      <c r="C2" s="40">
        <f>D2+E2</f>
        <v>24955017.350000001</v>
      </c>
      <c r="D2" s="4">
        <v>15787266.040000001</v>
      </c>
      <c r="E2" s="4">
        <v>9167751.3100000024</v>
      </c>
      <c r="F2" s="31">
        <v>1221019012</v>
      </c>
      <c r="G2" s="53">
        <v>44853</v>
      </c>
    </row>
    <row r="3" spans="1:7">
      <c r="A3" s="67"/>
      <c r="B3" s="73"/>
      <c r="C3" s="40">
        <f>D3+E3</f>
        <v>0</v>
      </c>
      <c r="D3" s="2"/>
      <c r="E3" s="2"/>
      <c r="F3" s="28"/>
      <c r="G3" s="54"/>
    </row>
    <row r="4" spans="1:7">
      <c r="A4" s="67"/>
      <c r="B4" s="10" t="s">
        <v>4</v>
      </c>
      <c r="C4" s="56">
        <f>SUM(C2:C3)</f>
        <v>24955017.350000001</v>
      </c>
      <c r="D4" s="2">
        <f>SUM(D2:D3)</f>
        <v>15787266.040000001</v>
      </c>
      <c r="E4" s="8">
        <f>SUM(E2:E3)</f>
        <v>9167751.3100000024</v>
      </c>
      <c r="F4" s="29"/>
      <c r="G4" s="48"/>
    </row>
    <row r="5" spans="1:7" ht="15.75" thickBot="1">
      <c r="C5" s="12"/>
      <c r="D5" s="13"/>
      <c r="E5" s="13"/>
      <c r="F5" s="19"/>
    </row>
    <row r="6" spans="1:7">
      <c r="A6" s="7" t="s">
        <v>1</v>
      </c>
      <c r="B6" s="9" t="s">
        <v>2</v>
      </c>
      <c r="C6" s="34" t="s">
        <v>3</v>
      </c>
      <c r="D6" s="34" t="s">
        <v>10</v>
      </c>
      <c r="E6" s="34" t="s">
        <v>24</v>
      </c>
      <c r="F6" s="44" t="s">
        <v>8</v>
      </c>
      <c r="G6" s="39" t="s">
        <v>17</v>
      </c>
    </row>
    <row r="7" spans="1:7">
      <c r="A7" s="66" t="s">
        <v>31</v>
      </c>
      <c r="B7" s="69" t="s">
        <v>23</v>
      </c>
      <c r="C7" s="40">
        <f>D7+E7</f>
        <v>0</v>
      </c>
      <c r="D7" s="4"/>
      <c r="E7" s="4"/>
      <c r="F7" s="31"/>
      <c r="G7" s="53"/>
    </row>
    <row r="8" spans="1:7">
      <c r="A8" s="67"/>
      <c r="B8" s="70"/>
      <c r="C8" s="40">
        <f>D8+E8</f>
        <v>0</v>
      </c>
      <c r="D8" s="2"/>
      <c r="E8" s="2"/>
      <c r="F8" s="31"/>
      <c r="G8" s="33"/>
    </row>
    <row r="9" spans="1:7">
      <c r="A9" s="67"/>
      <c r="B9" s="70"/>
      <c r="C9" s="26"/>
      <c r="D9" s="2"/>
      <c r="E9" s="27"/>
      <c r="F9" s="28"/>
      <c r="G9" s="46"/>
    </row>
    <row r="10" spans="1:7">
      <c r="A10" s="68"/>
      <c r="B10" s="11" t="s">
        <v>4</v>
      </c>
      <c r="C10" s="40">
        <f>D10+E10</f>
        <v>0</v>
      </c>
      <c r="D10" s="2">
        <f>SUM(D7:D9)</f>
        <v>0</v>
      </c>
      <c r="E10" s="2">
        <f>SUM(E7:E9)</f>
        <v>0</v>
      </c>
      <c r="F10" s="20"/>
    </row>
    <row r="11" spans="1:7">
      <c r="C11" s="15"/>
      <c r="D11" s="13"/>
      <c r="E11" s="14"/>
      <c r="F11" s="21"/>
    </row>
    <row r="12" spans="1:7">
      <c r="A12" s="7" t="s">
        <v>1</v>
      </c>
      <c r="B12" s="9" t="s">
        <v>2</v>
      </c>
      <c r="C12" s="34" t="s">
        <v>3</v>
      </c>
      <c r="D12" s="34" t="s">
        <v>10</v>
      </c>
      <c r="E12" s="34" t="s">
        <v>11</v>
      </c>
      <c r="F12" s="22" t="s">
        <v>8</v>
      </c>
      <c r="G12" s="39" t="s">
        <v>17</v>
      </c>
    </row>
    <row r="13" spans="1:7">
      <c r="A13" s="66" t="s">
        <v>32</v>
      </c>
      <c r="B13" s="69" t="s">
        <v>23</v>
      </c>
      <c r="C13" s="40">
        <f>D13+E13</f>
        <v>10586234.68</v>
      </c>
      <c r="D13" s="2">
        <v>10586234.68</v>
      </c>
      <c r="E13" s="2"/>
      <c r="F13" s="42">
        <v>1221205001</v>
      </c>
      <c r="G13" s="52">
        <v>44900</v>
      </c>
    </row>
    <row r="14" spans="1:7">
      <c r="A14" s="67"/>
      <c r="B14" s="70"/>
      <c r="C14" s="40">
        <f>D14+E14</f>
        <v>15609984.959999999</v>
      </c>
      <c r="D14" s="2">
        <v>15609984.959999999</v>
      </c>
      <c r="E14" s="2"/>
      <c r="F14" s="42">
        <v>1221221002</v>
      </c>
      <c r="G14" s="52">
        <v>44916</v>
      </c>
    </row>
    <row r="15" spans="1:7">
      <c r="A15" s="67"/>
      <c r="B15" s="70"/>
      <c r="C15" s="26"/>
      <c r="D15" s="2"/>
      <c r="E15" s="2"/>
      <c r="F15" s="28"/>
      <c r="G15" s="46"/>
    </row>
    <row r="16" spans="1:7">
      <c r="A16" s="67"/>
      <c r="B16" s="71"/>
      <c r="C16" s="1"/>
      <c r="D16" s="2"/>
      <c r="E16" s="2"/>
      <c r="F16" s="28"/>
      <c r="G16" s="46"/>
    </row>
    <row r="17" spans="1:6">
      <c r="A17" s="25"/>
      <c r="B17" s="11" t="s">
        <v>4</v>
      </c>
      <c r="C17" s="40">
        <f>D17+E17</f>
        <v>26196219.640000001</v>
      </c>
      <c r="D17" s="45">
        <f>SUM(D13:D16)</f>
        <v>26196219.640000001</v>
      </c>
      <c r="E17" s="32">
        <f>SUM(E13:E16)</f>
        <v>0</v>
      </c>
      <c r="F17" s="32"/>
    </row>
    <row r="18" spans="1:6">
      <c r="C18" s="15"/>
      <c r="D18" s="13"/>
      <c r="E18" s="14"/>
    </row>
    <row r="19" spans="1:6">
      <c r="A19" s="16" t="s">
        <v>25</v>
      </c>
      <c r="B19" s="18" t="s">
        <v>30</v>
      </c>
      <c r="C19" s="18" t="s">
        <v>31</v>
      </c>
      <c r="D19" s="18" t="s">
        <v>32</v>
      </c>
      <c r="E19" s="17" t="s">
        <v>0</v>
      </c>
      <c r="F19" s="17">
        <v>0.03</v>
      </c>
    </row>
    <row r="20" spans="1:6">
      <c r="A20" s="5"/>
      <c r="B20" s="2">
        <f>C4</f>
        <v>24955017.350000001</v>
      </c>
      <c r="C20" s="2">
        <f>C10</f>
        <v>0</v>
      </c>
      <c r="D20" s="2">
        <f>C17</f>
        <v>26196219.640000001</v>
      </c>
      <c r="E20" s="23">
        <f>SUM(B20:D20)</f>
        <v>51151236.990000002</v>
      </c>
      <c r="F20" s="38">
        <f>E20*3%</f>
        <v>1534537.1096999999</v>
      </c>
    </row>
    <row r="23" spans="1:6">
      <c r="D23" s="4"/>
      <c r="E23" s="50"/>
    </row>
  </sheetData>
  <mergeCells count="6">
    <mergeCell ref="B2:B3"/>
    <mergeCell ref="A7:A10"/>
    <mergeCell ref="B7:B9"/>
    <mergeCell ref="A13:A16"/>
    <mergeCell ref="B13:B16"/>
    <mergeCell ref="A2:A4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zishop</vt:lpstr>
      <vt:lpstr>RAJA</vt:lpstr>
      <vt:lpstr>BAYI SURO</vt:lpstr>
      <vt:lpstr>LINK</vt:lpstr>
      <vt:lpstr>BAYI DLANGGU</vt:lpstr>
      <vt:lpstr>KEINARA</vt:lpstr>
      <vt:lpstr>KEINARA!Print_Area</vt:lpstr>
      <vt:lpstr>zishop!Print_Area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Abdullah</cp:lastModifiedBy>
  <cp:lastPrinted>2022-12-31T08:06:10Z</cp:lastPrinted>
  <dcterms:created xsi:type="dcterms:W3CDTF">2021-07-05T12:47:54Z</dcterms:created>
  <dcterms:modified xsi:type="dcterms:W3CDTF">2022-12-31T08:08:07Z</dcterms:modified>
</cp:coreProperties>
</file>