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200" windowHeight="6615" activeTab="2"/>
  </bookViews>
  <sheets>
    <sheet name="zishop" sheetId="4" r:id="rId1"/>
    <sheet name="RAJA" sheetId="13" r:id="rId2"/>
    <sheet name="BAYI SURO" sheetId="14" r:id="rId3"/>
    <sheet name="LINK" sheetId="15" r:id="rId4"/>
    <sheet name="BAYI DLANGGU" sheetId="16" r:id="rId5"/>
    <sheet name="KEINARA" sheetId="17" r:id="rId6"/>
    <sheet name="Rumah susu ririn" sheetId="18" r:id="rId7"/>
    <sheet name="LEIIBHI" sheetId="19" r:id="rId8"/>
    <sheet name="MAULANI" sheetId="20" r:id="rId9"/>
  </sheets>
  <definedNames>
    <definedName name="_xlnm.Print_Area" localSheetId="5">KEINARA!$A$1:$G$21</definedName>
    <definedName name="_xlnm.Print_Area" localSheetId="0">zishop!$A$1:$G$44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9" l="1"/>
  <c r="C19" i="19"/>
  <c r="C18" i="19"/>
  <c r="C17" i="19"/>
  <c r="C16" i="19"/>
  <c r="C15" i="19"/>
  <c r="D22" i="19"/>
  <c r="E22" i="19"/>
  <c r="C22" i="19" s="1"/>
  <c r="D25" i="19" s="1"/>
  <c r="E18" i="20"/>
  <c r="D18" i="20"/>
  <c r="C18" i="20" s="1"/>
  <c r="D21" i="20" s="1"/>
  <c r="C15" i="20"/>
  <c r="C14" i="20"/>
  <c r="E11" i="20"/>
  <c r="D11" i="20"/>
  <c r="C9" i="20"/>
  <c r="C8" i="20"/>
  <c r="E5" i="20"/>
  <c r="D5" i="20"/>
  <c r="C4" i="20"/>
  <c r="C3" i="20"/>
  <c r="C14" i="19"/>
  <c r="E11" i="19"/>
  <c r="D11" i="19"/>
  <c r="C11" i="19" s="1"/>
  <c r="C25" i="19" s="1"/>
  <c r="C9" i="19"/>
  <c r="C8" i="19"/>
  <c r="E5" i="19"/>
  <c r="D5" i="19"/>
  <c r="C4" i="19"/>
  <c r="C3" i="19"/>
  <c r="C5" i="19" s="1"/>
  <c r="B25" i="19" s="1"/>
  <c r="C27" i="14"/>
  <c r="C26" i="14"/>
  <c r="F43" i="4"/>
  <c r="G39" i="4"/>
  <c r="C11" i="20" l="1"/>
  <c r="C21" i="20" s="1"/>
  <c r="C5" i="20"/>
  <c r="B21" i="20" s="1"/>
  <c r="E21" i="20" s="1"/>
  <c r="F21" i="20" s="1"/>
  <c r="E25" i="19"/>
  <c r="F25" i="19" s="1"/>
  <c r="C25" i="14"/>
  <c r="C24" i="14"/>
  <c r="C23" i="14"/>
  <c r="C32" i="4" l="1"/>
  <c r="C31" i="4"/>
  <c r="C30" i="4"/>
  <c r="C29" i="4"/>
  <c r="C28" i="4"/>
  <c r="C27" i="4"/>
  <c r="C26" i="4"/>
  <c r="C25" i="4"/>
  <c r="C24" i="4"/>
  <c r="E8" i="4" l="1"/>
  <c r="C2" i="14"/>
  <c r="D4" i="14"/>
  <c r="E18" i="18" l="1"/>
  <c r="D18" i="18"/>
  <c r="C18" i="18" s="1"/>
  <c r="D21" i="18" s="1"/>
  <c r="C15" i="18"/>
  <c r="C14" i="18"/>
  <c r="E11" i="18"/>
  <c r="D11" i="18"/>
  <c r="C11" i="18" s="1"/>
  <c r="C21" i="18" s="1"/>
  <c r="C9" i="18"/>
  <c r="C8" i="18"/>
  <c r="E5" i="18"/>
  <c r="D5" i="18"/>
  <c r="C4" i="18"/>
  <c r="C3" i="18"/>
  <c r="C5" i="18" s="1"/>
  <c r="B21" i="18" s="1"/>
  <c r="E21" i="18" l="1"/>
  <c r="F21" i="18" s="1"/>
  <c r="C20" i="4"/>
  <c r="C19" i="4"/>
  <c r="C18" i="4"/>
  <c r="C17" i="4"/>
  <c r="C16" i="4"/>
  <c r="C15" i="4"/>
  <c r="C14" i="4"/>
  <c r="C13" i="4"/>
  <c r="C12" i="4"/>
  <c r="C13" i="14"/>
  <c r="C11" i="14"/>
  <c r="C10" i="14"/>
  <c r="C9" i="14"/>
  <c r="C8" i="14"/>
  <c r="C12" i="14"/>
  <c r="C16" i="13" l="1"/>
  <c r="C34" i="4"/>
  <c r="B20" i="15" l="1"/>
  <c r="D15" i="14"/>
  <c r="C10" i="16"/>
  <c r="C9" i="16"/>
  <c r="B43" i="4" l="1"/>
  <c r="C7" i="4"/>
  <c r="C14" i="17" l="1"/>
  <c r="C35" i="4" l="1"/>
  <c r="D36" i="4"/>
  <c r="E11" i="16" l="1"/>
  <c r="D4" i="17" l="1"/>
  <c r="E4" i="17"/>
  <c r="C6" i="4"/>
  <c r="C5" i="4"/>
  <c r="C4" i="4"/>
  <c r="C25" i="16"/>
  <c r="D11" i="16"/>
  <c r="C21" i="16" s="1"/>
  <c r="C16" i="16"/>
  <c r="C15" i="16"/>
  <c r="C14" i="16"/>
  <c r="C15" i="13" l="1"/>
  <c r="C14" i="13"/>
  <c r="C3" i="17" l="1"/>
  <c r="C2" i="17"/>
  <c r="C8" i="16"/>
  <c r="C11" i="16" s="1"/>
  <c r="C3" i="16"/>
  <c r="C2" i="16"/>
  <c r="C33" i="14"/>
  <c r="E15" i="14"/>
  <c r="C37" i="14" s="1"/>
  <c r="C4" i="17" l="1"/>
  <c r="B20" i="17" s="1"/>
  <c r="C11" i="4"/>
  <c r="C3" i="4"/>
  <c r="C2" i="4"/>
  <c r="C8" i="13"/>
  <c r="C13" i="17"/>
  <c r="C8" i="17"/>
  <c r="C7" i="17"/>
  <c r="E17" i="17"/>
  <c r="D17" i="17"/>
  <c r="E10" i="17"/>
  <c r="D10" i="17"/>
  <c r="D5" i="16"/>
  <c r="B21" i="16" s="1"/>
  <c r="C29" i="14"/>
  <c r="C22" i="14"/>
  <c r="C21" i="14"/>
  <c r="C20" i="14"/>
  <c r="C19" i="14"/>
  <c r="C18" i="14"/>
  <c r="D30" i="14"/>
  <c r="D33" i="14" s="1"/>
  <c r="E30" i="14"/>
  <c r="D37" i="14" s="1"/>
  <c r="C14" i="14"/>
  <c r="C7" i="14"/>
  <c r="C3" i="14"/>
  <c r="B33" i="14"/>
  <c r="D18" i="16"/>
  <c r="D21" i="16" s="1"/>
  <c r="C16" i="15"/>
  <c r="C15" i="15"/>
  <c r="C14" i="15"/>
  <c r="D17" i="15"/>
  <c r="D20" i="15" s="1"/>
  <c r="C10" i="15"/>
  <c r="C9" i="15"/>
  <c r="C8" i="15"/>
  <c r="D11" i="15"/>
  <c r="C20" i="15" s="1"/>
  <c r="C4" i="15"/>
  <c r="C3" i="15"/>
  <c r="C2" i="15"/>
  <c r="C17" i="13"/>
  <c r="D18" i="13"/>
  <c r="D21" i="13" s="1"/>
  <c r="C9" i="13"/>
  <c r="D11" i="13"/>
  <c r="D5" i="13"/>
  <c r="C3" i="13"/>
  <c r="C2" i="13"/>
  <c r="D39" i="4"/>
  <c r="E21" i="4"/>
  <c r="C43" i="4" s="1"/>
  <c r="D21" i="4"/>
  <c r="C39" i="4" s="1"/>
  <c r="D8" i="4"/>
  <c r="B39" i="4" s="1"/>
  <c r="E18" i="16"/>
  <c r="D25" i="16" s="1"/>
  <c r="E5" i="16"/>
  <c r="B25" i="16" s="1"/>
  <c r="E17" i="15"/>
  <c r="E11" i="15"/>
  <c r="E5" i="15"/>
  <c r="E4" i="14"/>
  <c r="B37" i="14" s="1"/>
  <c r="E18" i="13"/>
  <c r="D25" i="13" s="1"/>
  <c r="E11" i="13"/>
  <c r="C25" i="13" s="1"/>
  <c r="E5" i="13"/>
  <c r="B25" i="13" s="1"/>
  <c r="C17" i="17" l="1"/>
  <c r="D20" i="17" s="1"/>
  <c r="E20" i="15"/>
  <c r="A21" i="15" s="1"/>
  <c r="F20" i="15"/>
  <c r="C8" i="4"/>
  <c r="C21" i="4"/>
  <c r="C18" i="16"/>
  <c r="C15" i="14"/>
  <c r="E33" i="14"/>
  <c r="A34" i="14" s="1"/>
  <c r="E25" i="16"/>
  <c r="C30" i="14"/>
  <c r="E37" i="14"/>
  <c r="E39" i="4"/>
  <c r="C10" i="17"/>
  <c r="E21" i="16"/>
  <c r="C5" i="16"/>
  <c r="C11" i="15"/>
  <c r="C17" i="15"/>
  <c r="C5" i="15"/>
  <c r="C11" i="13"/>
  <c r="E25" i="13"/>
  <c r="F25" i="13" s="1"/>
  <c r="C18" i="13"/>
  <c r="C21" i="13"/>
  <c r="C5" i="13"/>
  <c r="B21" i="13"/>
  <c r="C4" i="14"/>
  <c r="E36" i="4"/>
  <c r="A38" i="14" l="1"/>
  <c r="F37" i="14"/>
  <c r="G20" i="15"/>
  <c r="E21" i="13"/>
  <c r="A22" i="13" s="1"/>
  <c r="G25" i="13"/>
  <c r="A26" i="13"/>
  <c r="C36" i="4"/>
  <c r="D43" i="4"/>
  <c r="E43" i="4" s="1"/>
  <c r="A40" i="4"/>
  <c r="G25" i="16"/>
  <c r="G27" i="16" s="1"/>
  <c r="G28" i="16" s="1"/>
  <c r="A26" i="16"/>
  <c r="A22" i="16"/>
  <c r="G21" i="16"/>
  <c r="F25" i="16"/>
  <c r="C20" i="17"/>
  <c r="E20" i="17" s="1"/>
  <c r="F20" i="17" s="1"/>
  <c r="F21" i="16"/>
  <c r="F33" i="14"/>
  <c r="G26" i="13" l="1"/>
  <c r="G43" i="4"/>
  <c r="G44" i="4" s="1"/>
  <c r="A44" i="4"/>
  <c r="G26" i="16"/>
</calcChain>
</file>

<file path=xl/sharedStrings.xml><?xml version="1.0" encoding="utf-8"?>
<sst xmlns="http://schemas.openxmlformats.org/spreadsheetml/2006/main" count="362" uniqueCount="42">
  <si>
    <t>TOTAL</t>
  </si>
  <si>
    <t>BULAN</t>
  </si>
  <si>
    <t>CUSTOMER</t>
  </si>
  <si>
    <t>Sum of JUMLAH</t>
  </si>
  <si>
    <t>Grand Total</t>
  </si>
  <si>
    <t>KOMPENSASI</t>
  </si>
  <si>
    <t>NO,FAKTUR</t>
  </si>
  <si>
    <t>NO.FAKTUR</t>
  </si>
  <si>
    <t>ZISHOP</t>
  </si>
  <si>
    <t>MOM BABY</t>
  </si>
  <si>
    <t>POKANA</t>
  </si>
  <si>
    <t>BAYIKU SURODINAWAN</t>
  </si>
  <si>
    <t>RAJA</t>
  </si>
  <si>
    <t>LINK MART</t>
  </si>
  <si>
    <t>BAYI DLANGGU</t>
  </si>
  <si>
    <t>Cash Back 3%</t>
  </si>
  <si>
    <t>TANGGAL ORDER</t>
  </si>
  <si>
    <t xml:space="preserve"> Cash Back 3%</t>
  </si>
  <si>
    <t xml:space="preserve">Cash Back </t>
  </si>
  <si>
    <t>50.000.000,-</t>
  </si>
  <si>
    <t>Tgl ORDER</t>
  </si>
  <si>
    <t>Tgl Order</t>
  </si>
  <si>
    <t>KEINARA</t>
  </si>
  <si>
    <t>POKANA + Wipes</t>
  </si>
  <si>
    <t>kompensasi</t>
  </si>
  <si>
    <t>Konfensasi display 5 %</t>
  </si>
  <si>
    <t>Kompensasi display 5%</t>
  </si>
  <si>
    <t>Cash Back  3%</t>
  </si>
  <si>
    <t xml:space="preserve">                                                               </t>
  </si>
  <si>
    <t>kompensasi 5%</t>
  </si>
  <si>
    <t>Kompensasi 5%</t>
  </si>
  <si>
    <t>TOTAL KOMPENSASI DISPLAY</t>
  </si>
  <si>
    <t>TOTAL KOMPENSASI DISPAY</t>
  </si>
  <si>
    <t>JULI</t>
  </si>
  <si>
    <t>AGUSTUS</t>
  </si>
  <si>
    <t>SEPTEMBER</t>
  </si>
  <si>
    <t>Rumah Susu Ririn</t>
  </si>
  <si>
    <t>Juli</t>
  </si>
  <si>
    <t>Agustus</t>
  </si>
  <si>
    <t>September</t>
  </si>
  <si>
    <t xml:space="preserve">TK LEIIBHY STORE </t>
  </si>
  <si>
    <t>MAULANI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</si>
</sst>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  <numFmt numFmtId="166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2" fillId="3" borderId="1" xfId="0" applyNumberFormat="1" applyFont="1" applyFill="1" applyBorder="1" applyAlignment="1">
      <alignment horizontal="center"/>
    </xf>
    <xf numFmtId="41" fontId="0" fillId="0" borderId="1" xfId="0" applyNumberFormat="1" applyBorder="1"/>
    <xf numFmtId="41" fontId="3" fillId="4" borderId="1" xfId="2" applyFont="1" applyFill="1" applyBorder="1"/>
    <xf numFmtId="41" fontId="0" fillId="0" borderId="0" xfId="0" applyNumberFormat="1"/>
    <xf numFmtId="41" fontId="0" fillId="0" borderId="4" xfId="0" applyNumberFormat="1" applyBorder="1"/>
    <xf numFmtId="9" fontId="0" fillId="0" borderId="1" xfId="3" applyFont="1" applyBorder="1" applyAlignment="1">
      <alignment horizontal="center"/>
    </xf>
    <xf numFmtId="0" fontId="3" fillId="5" borderId="1" xfId="0" applyFont="1" applyFill="1" applyBorder="1"/>
    <xf numFmtId="41" fontId="3" fillId="6" borderId="1" xfId="2" applyFont="1" applyFill="1" applyBorder="1"/>
    <xf numFmtId="0" fontId="3" fillId="5" borderId="5" xfId="0" applyFont="1" applyFill="1" applyBorder="1"/>
    <xf numFmtId="0" fontId="3" fillId="6" borderId="5" xfId="0" applyFont="1" applyFill="1" applyBorder="1"/>
    <xf numFmtId="0" fontId="3" fillId="4" borderId="7" xfId="0" applyFont="1" applyFill="1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41" fontId="0" fillId="0" borderId="6" xfId="0" applyNumberFormat="1" applyBorder="1"/>
    <xf numFmtId="0" fontId="3" fillId="5" borderId="1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9" xfId="0" applyFill="1" applyBorder="1"/>
    <xf numFmtId="41" fontId="3" fillId="4" borderId="1" xfId="2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right"/>
    </xf>
    <xf numFmtId="0" fontId="0" fillId="0" borderId="3" xfId="0" applyBorder="1" applyAlignment="1">
      <alignment vertical="center"/>
    </xf>
    <xf numFmtId="0" fontId="3" fillId="7" borderId="1" xfId="0" applyFont="1" applyFill="1" applyBorder="1"/>
    <xf numFmtId="43" fontId="3" fillId="7" borderId="1" xfId="1" applyFont="1" applyFill="1" applyBorder="1"/>
    <xf numFmtId="0" fontId="6" fillId="0" borderId="1" xfId="0" applyFont="1" applyBorder="1"/>
    <xf numFmtId="41" fontId="3" fillId="7" borderId="1" xfId="2" applyFont="1" applyFill="1" applyBorder="1" applyAlignment="1">
      <alignment horizontal="center"/>
    </xf>
    <xf numFmtId="41" fontId="0" fillId="0" borderId="1" xfId="2" applyFont="1" applyBorder="1"/>
    <xf numFmtId="0" fontId="6" fillId="0" borderId="11" xfId="0" applyFont="1" applyBorder="1"/>
    <xf numFmtId="41" fontId="3" fillId="4" borderId="3" xfId="2" applyFont="1" applyFill="1" applyBorder="1"/>
    <xf numFmtId="14" fontId="6" fillId="0" borderId="0" xfId="0" applyNumberFormat="1" applyFont="1"/>
    <xf numFmtId="0" fontId="3" fillId="5" borderId="2" xfId="0" applyFont="1" applyFill="1" applyBorder="1"/>
    <xf numFmtId="3" fontId="2" fillId="3" borderId="1" xfId="0" applyNumberFormat="1" applyFont="1" applyFill="1" applyBorder="1" applyAlignment="1">
      <alignment horizontal="right"/>
    </xf>
    <xf numFmtId="43" fontId="0" fillId="0" borderId="1" xfId="1" applyFont="1" applyBorder="1"/>
    <xf numFmtId="41" fontId="4" fillId="0" borderId="2" xfId="0" applyNumberFormat="1" applyFont="1" applyBorder="1" applyAlignment="1">
      <alignment horizontal="center" vertical="center"/>
    </xf>
    <xf numFmtId="41" fontId="0" fillId="0" borderId="1" xfId="2" applyFont="1" applyBorder="1" applyAlignment="1">
      <alignment horizontal="center"/>
    </xf>
    <xf numFmtId="0" fontId="3" fillId="5" borderId="10" xfId="0" applyFont="1" applyFill="1" applyBorder="1"/>
    <xf numFmtId="41" fontId="3" fillId="7" borderId="1" xfId="0" applyNumberFormat="1" applyFont="1" applyFill="1" applyBorder="1"/>
    <xf numFmtId="41" fontId="2" fillId="3" borderId="1" xfId="0" applyNumberFormat="1" applyFont="1" applyFill="1" applyBorder="1" applyAlignment="1">
      <alignment horizontal="right"/>
    </xf>
    <xf numFmtId="0" fontId="5" fillId="0" borderId="1" xfId="0" applyFont="1" applyBorder="1"/>
    <xf numFmtId="41" fontId="5" fillId="0" borderId="1" xfId="0" applyNumberFormat="1" applyFont="1" applyBorder="1"/>
    <xf numFmtId="0" fontId="3" fillId="5" borderId="10" xfId="0" applyFont="1" applyFill="1" applyBorder="1" applyAlignment="1">
      <alignment horizontal="center"/>
    </xf>
    <xf numFmtId="41" fontId="0" fillId="0" borderId="3" xfId="0" applyNumberFormat="1" applyBorder="1"/>
    <xf numFmtId="14" fontId="6" fillId="0" borderId="1" xfId="0" applyNumberFormat="1" applyFont="1" applyBorder="1"/>
    <xf numFmtId="14" fontId="5" fillId="0" borderId="1" xfId="0" applyNumberFormat="1" applyFont="1" applyBorder="1"/>
    <xf numFmtId="0" fontId="0" fillId="0" borderId="1" xfId="0" applyBorder="1"/>
    <xf numFmtId="0" fontId="0" fillId="3" borderId="12" xfId="0" applyFill="1" applyBorder="1"/>
    <xf numFmtId="164" fontId="0" fillId="0" borderId="0" xfId="0" applyNumberFormat="1"/>
    <xf numFmtId="41" fontId="2" fillId="3" borderId="1" xfId="0" applyNumberFormat="1" applyFont="1" applyFill="1" applyBorder="1" applyAlignment="1">
      <alignment horizontal="center"/>
    </xf>
    <xf numFmtId="165" fontId="5" fillId="0" borderId="1" xfId="0" applyNumberFormat="1" applyFont="1" applyBorder="1"/>
    <xf numFmtId="165" fontId="6" fillId="0" borderId="1" xfId="0" applyNumberFormat="1" applyFont="1" applyBorder="1"/>
    <xf numFmtId="41" fontId="4" fillId="0" borderId="13" xfId="0" applyNumberFormat="1" applyFont="1" applyBorder="1" applyAlignment="1">
      <alignment horizontal="center" vertical="center"/>
    </xf>
    <xf numFmtId="41" fontId="3" fillId="6" borderId="1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9" fontId="3" fillId="5" borderId="2" xfId="0" applyNumberFormat="1" applyFont="1" applyFill="1" applyBorder="1" applyAlignment="1">
      <alignment horizontal="center"/>
    </xf>
    <xf numFmtId="164" fontId="0" fillId="0" borderId="1" xfId="0" applyNumberFormat="1" applyBorder="1"/>
    <xf numFmtId="41" fontId="3" fillId="4" borderId="3" xfId="2" applyFont="1" applyFill="1" applyBorder="1" applyAlignment="1">
      <alignment horizontal="center"/>
    </xf>
    <xf numFmtId="41" fontId="5" fillId="0" borderId="3" xfId="0" applyNumberFormat="1" applyFont="1" applyBorder="1"/>
    <xf numFmtId="41" fontId="7" fillId="7" borderId="3" xfId="0" applyNumberFormat="1" applyFont="1" applyFill="1" applyBorder="1"/>
    <xf numFmtId="0" fontId="5" fillId="0" borderId="11" xfId="0" applyFont="1" applyBorder="1"/>
    <xf numFmtId="165" fontId="5" fillId="0" borderId="0" xfId="0" applyNumberFormat="1" applyFont="1"/>
    <xf numFmtId="41" fontId="0" fillId="0" borderId="5" xfId="2" applyFont="1" applyBorder="1" applyAlignment="1">
      <alignment horizontal="center"/>
    </xf>
    <xf numFmtId="9" fontId="3" fillId="5" borderId="5" xfId="0" applyNumberFormat="1" applyFont="1" applyFill="1" applyBorder="1" applyAlignment="1">
      <alignment horizontal="center"/>
    </xf>
    <xf numFmtId="164" fontId="9" fillId="0" borderId="1" xfId="4" applyNumberFormat="1" applyFont="1" applyBorder="1"/>
    <xf numFmtId="41" fontId="10" fillId="8" borderId="0" xfId="0" applyNumberFormat="1" applyFont="1" applyFill="1"/>
    <xf numFmtId="41" fontId="0" fillId="8" borderId="1" xfId="2" applyFont="1" applyFill="1" applyBorder="1" applyAlignment="1">
      <alignment horizontal="center"/>
    </xf>
    <xf numFmtId="164" fontId="0" fillId="8" borderId="0" xfId="0" applyNumberFormat="1" applyFill="1"/>
    <xf numFmtId="41" fontId="0" fillId="8" borderId="0" xfId="0" applyNumberFormat="1" applyFill="1"/>
    <xf numFmtId="166" fontId="0" fillId="0" borderId="1" xfId="0" applyNumberFormat="1" applyBorder="1" applyAlignment="1">
      <alignment vertical="center"/>
    </xf>
    <xf numFmtId="41" fontId="3" fillId="7" borderId="3" xfId="0" applyNumberFormat="1" applyFont="1" applyFill="1" applyBorder="1"/>
    <xf numFmtId="41" fontId="4" fillId="0" borderId="2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13" xfId="0" applyFill="1" applyBorder="1" applyAlignment="1">
      <alignment horizont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/>
    </xf>
    <xf numFmtId="41" fontId="4" fillId="0" borderId="3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8" borderId="13" xfId="0" applyNumberFormat="1" applyFill="1" applyBorder="1" applyAlignment="1">
      <alignment horizontal="center"/>
    </xf>
    <xf numFmtId="41" fontId="4" fillId="0" borderId="2" xfId="0" applyNumberFormat="1" applyFont="1" applyBorder="1" applyAlignment="1">
      <alignment horizontal="center" vertical="center" wrapText="1"/>
    </xf>
    <xf numFmtId="41" fontId="4" fillId="0" borderId="3" xfId="0" applyNumberFormat="1" applyFont="1" applyBorder="1" applyAlignment="1">
      <alignment horizontal="center" vertical="center" wrapText="1"/>
    </xf>
    <xf numFmtId="41" fontId="4" fillId="0" borderId="10" xfId="0" applyNumberFormat="1" applyFont="1" applyBorder="1" applyAlignment="1">
      <alignment horizontal="center" vertical="center" wrapText="1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5"/>
  <sheetViews>
    <sheetView view="pageBreakPreview" topLeftCell="A23" zoomScaleNormal="100" zoomScaleSheetLayoutView="100" workbookViewId="0">
      <selection activeCell="A39" sqref="A39"/>
    </sheetView>
  </sheetViews>
  <sheetFormatPr defaultRowHeight="15" x14ac:dyDescent="0.25"/>
  <cols>
    <col min="1" max="1" width="13.42578125" bestFit="1" customWidth="1"/>
    <col min="2" max="2" width="14.28515625" customWidth="1"/>
    <col min="3" max="3" width="15.7109375" bestFit="1" customWidth="1"/>
    <col min="4" max="4" width="12.5703125" bestFit="1" customWidth="1"/>
    <col min="5" max="5" width="13.7109375" customWidth="1"/>
    <col min="6" max="6" width="18" customWidth="1"/>
    <col min="7" max="7" width="21.855468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5" t="s">
        <v>33</v>
      </c>
      <c r="B2" s="73" t="s">
        <v>8</v>
      </c>
      <c r="C2" s="40">
        <f>D2+E2</f>
        <v>7556966.6399999997</v>
      </c>
      <c r="D2" s="2">
        <v>4406424.8499999996</v>
      </c>
      <c r="E2" s="2">
        <v>3150541.79</v>
      </c>
      <c r="F2" s="42">
        <v>1230707001</v>
      </c>
      <c r="G2" s="52">
        <v>45114</v>
      </c>
    </row>
    <row r="3" spans="1:7" x14ac:dyDescent="0.25">
      <c r="A3" s="76"/>
      <c r="B3" s="74"/>
      <c r="C3" s="40">
        <f>D3+E3</f>
        <v>9208004.4000000004</v>
      </c>
      <c r="D3" s="2"/>
      <c r="E3" s="2">
        <v>9208004.4000000004</v>
      </c>
      <c r="F3" s="42">
        <v>1230710001</v>
      </c>
      <c r="G3" s="52">
        <v>45117</v>
      </c>
    </row>
    <row r="4" spans="1:7" x14ac:dyDescent="0.25">
      <c r="A4" s="76"/>
      <c r="B4" s="74"/>
      <c r="C4" s="40">
        <f t="shared" ref="C4:C7" si="0">D4+E4</f>
        <v>31929473.280000001</v>
      </c>
      <c r="D4" s="2">
        <v>27020282.760000002</v>
      </c>
      <c r="E4" s="2">
        <v>4909190.5200000005</v>
      </c>
      <c r="F4" s="42">
        <v>1230718002</v>
      </c>
      <c r="G4" s="52">
        <v>45125</v>
      </c>
    </row>
    <row r="5" spans="1:7" x14ac:dyDescent="0.25">
      <c r="A5" s="76"/>
      <c r="B5" s="74"/>
      <c r="C5" s="40">
        <f t="shared" si="0"/>
        <v>7529232.5</v>
      </c>
      <c r="D5" s="2">
        <v>7529232.5</v>
      </c>
      <c r="E5" s="2"/>
      <c r="F5" s="42">
        <v>1230724003</v>
      </c>
      <c r="G5" s="52">
        <v>45131</v>
      </c>
    </row>
    <row r="6" spans="1:7" x14ac:dyDescent="0.25">
      <c r="A6" s="76"/>
      <c r="B6" s="74"/>
      <c r="C6" s="40">
        <f t="shared" si="0"/>
        <v>6892049.8000000007</v>
      </c>
      <c r="D6" s="2">
        <v>6892049.8000000007</v>
      </c>
      <c r="E6" s="2"/>
      <c r="F6" s="42">
        <v>1230731003</v>
      </c>
      <c r="G6" s="52">
        <v>45138</v>
      </c>
    </row>
    <row r="7" spans="1:7" x14ac:dyDescent="0.25">
      <c r="A7" s="76"/>
      <c r="B7" s="74"/>
      <c r="C7" s="40">
        <f t="shared" si="0"/>
        <v>0</v>
      </c>
      <c r="D7" s="2"/>
      <c r="E7" s="2"/>
      <c r="F7" s="42"/>
      <c r="G7" s="52"/>
    </row>
    <row r="8" spans="1:7" x14ac:dyDescent="0.25">
      <c r="A8" s="77"/>
      <c r="B8" s="10" t="s">
        <v>4</v>
      </c>
      <c r="C8" s="40">
        <f>D8+E8</f>
        <v>63115726.619999997</v>
      </c>
      <c r="D8" s="2">
        <f>SUM(D2:D7)</f>
        <v>45847989.909999996</v>
      </c>
      <c r="E8" s="8">
        <f>SUM(E2:E7)</f>
        <v>17267736.710000001</v>
      </c>
      <c r="F8" s="29"/>
      <c r="G8" s="48"/>
    </row>
    <row r="9" spans="1:7" ht="15.75" thickBot="1" x14ac:dyDescent="0.3">
      <c r="C9" s="12"/>
      <c r="D9" s="13"/>
      <c r="E9" s="13"/>
      <c r="F9" s="19"/>
    </row>
    <row r="10" spans="1:7" x14ac:dyDescent="0.25">
      <c r="A10" s="7" t="s">
        <v>1</v>
      </c>
      <c r="B10" s="9" t="s">
        <v>2</v>
      </c>
      <c r="C10" s="34" t="s">
        <v>3</v>
      </c>
      <c r="D10" s="34" t="s">
        <v>9</v>
      </c>
      <c r="E10" s="34" t="s">
        <v>10</v>
      </c>
      <c r="F10" s="44" t="s">
        <v>7</v>
      </c>
      <c r="G10" s="39" t="s">
        <v>16</v>
      </c>
    </row>
    <row r="11" spans="1:7" x14ac:dyDescent="0.25">
      <c r="A11" s="75" t="s">
        <v>34</v>
      </c>
      <c r="B11" s="79" t="s">
        <v>8</v>
      </c>
      <c r="C11" s="40">
        <f t="shared" ref="C11:C21" si="1">D11+E11</f>
        <v>9190558.3599999994</v>
      </c>
      <c r="D11" s="2">
        <v>5318626.75</v>
      </c>
      <c r="E11" s="2">
        <v>3871931.6100000003</v>
      </c>
      <c r="F11" s="42">
        <v>1230805001</v>
      </c>
      <c r="G11" s="52">
        <v>45143</v>
      </c>
    </row>
    <row r="12" spans="1:7" x14ac:dyDescent="0.25">
      <c r="A12" s="76"/>
      <c r="B12" s="80"/>
      <c r="C12" s="40">
        <f t="shared" si="1"/>
        <v>10845477.700000001</v>
      </c>
      <c r="D12" s="2">
        <v>4212579</v>
      </c>
      <c r="E12" s="2">
        <v>6632898.7000000011</v>
      </c>
      <c r="F12" s="42">
        <v>1230809003</v>
      </c>
      <c r="G12" s="52">
        <v>45147</v>
      </c>
    </row>
    <row r="13" spans="1:7" x14ac:dyDescent="0.25">
      <c r="A13" s="76"/>
      <c r="B13" s="80"/>
      <c r="C13" s="40">
        <f t="shared" si="1"/>
        <v>17079951.850000001</v>
      </c>
      <c r="D13" s="2">
        <v>4544142.1500000004</v>
      </c>
      <c r="E13" s="2">
        <v>12535809.700000001</v>
      </c>
      <c r="F13" s="42">
        <v>1230812001</v>
      </c>
      <c r="G13" s="52">
        <v>45150</v>
      </c>
    </row>
    <row r="14" spans="1:7" x14ac:dyDescent="0.25">
      <c r="A14" s="76"/>
      <c r="B14" s="80"/>
      <c r="C14" s="40">
        <f t="shared" si="1"/>
        <v>7521485.8200000003</v>
      </c>
      <c r="D14" s="2"/>
      <c r="E14" s="2">
        <v>7521485.8200000003</v>
      </c>
      <c r="F14" s="42">
        <v>1230812003</v>
      </c>
      <c r="G14" s="52">
        <v>45150</v>
      </c>
    </row>
    <row r="15" spans="1:7" x14ac:dyDescent="0.25">
      <c r="A15" s="76"/>
      <c r="B15" s="80"/>
      <c r="C15" s="40">
        <f t="shared" si="1"/>
        <v>9884059.3399999999</v>
      </c>
      <c r="D15" s="2">
        <v>9884059.3399999999</v>
      </c>
      <c r="E15" s="2"/>
      <c r="F15" s="42">
        <v>1230816002</v>
      </c>
      <c r="G15" s="52">
        <v>45154</v>
      </c>
    </row>
    <row r="16" spans="1:7" x14ac:dyDescent="0.25">
      <c r="A16" s="76"/>
      <c r="B16" s="80"/>
      <c r="C16" s="40">
        <f t="shared" si="1"/>
        <v>10383515.300000001</v>
      </c>
      <c r="D16" s="2">
        <v>10383515.300000001</v>
      </c>
      <c r="E16" s="2"/>
      <c r="F16" s="42">
        <v>1230816003</v>
      </c>
      <c r="G16" s="52">
        <v>45154</v>
      </c>
    </row>
    <row r="17" spans="1:10" x14ac:dyDescent="0.25">
      <c r="A17" s="76"/>
      <c r="B17" s="80"/>
      <c r="C17" s="40">
        <f t="shared" si="1"/>
        <v>13418519.760000002</v>
      </c>
      <c r="D17" s="2">
        <v>9978147.9000000004</v>
      </c>
      <c r="E17" s="2">
        <v>3440371.8600000003</v>
      </c>
      <c r="F17" s="42">
        <v>1230824001</v>
      </c>
      <c r="G17" s="52">
        <v>45162</v>
      </c>
    </row>
    <row r="18" spans="1:10" x14ac:dyDescent="0.25">
      <c r="A18" s="76"/>
      <c r="B18" s="80"/>
      <c r="C18" s="40">
        <f t="shared" si="1"/>
        <v>11379597.15</v>
      </c>
      <c r="D18" s="2">
        <v>11379597.15</v>
      </c>
      <c r="E18" s="2"/>
      <c r="F18" s="42">
        <v>1230826001</v>
      </c>
      <c r="G18" s="52">
        <v>45164</v>
      </c>
    </row>
    <row r="19" spans="1:10" x14ac:dyDescent="0.25">
      <c r="A19" s="76"/>
      <c r="B19" s="80"/>
      <c r="C19" s="40">
        <f t="shared" si="1"/>
        <v>15243313.85</v>
      </c>
      <c r="D19" s="2">
        <v>9417308.4499999993</v>
      </c>
      <c r="E19" s="2">
        <v>5826005.4000000004</v>
      </c>
      <c r="F19" s="42">
        <v>1230829003</v>
      </c>
      <c r="G19" s="52">
        <v>45167</v>
      </c>
    </row>
    <row r="20" spans="1:10" x14ac:dyDescent="0.25">
      <c r="A20" s="76"/>
      <c r="B20" s="80"/>
      <c r="C20" s="40">
        <f t="shared" si="1"/>
        <v>0</v>
      </c>
      <c r="D20" s="43"/>
      <c r="E20" s="43"/>
      <c r="F20" s="42"/>
      <c r="G20" s="52"/>
    </row>
    <row r="21" spans="1:10" x14ac:dyDescent="0.25">
      <c r="A21" s="77"/>
      <c r="B21" s="11" t="s">
        <v>4</v>
      </c>
      <c r="C21" s="61">
        <f t="shared" si="1"/>
        <v>104946479.13000001</v>
      </c>
      <c r="D21" s="60">
        <f>SUM(D11:D20)</f>
        <v>65117976.040000007</v>
      </c>
      <c r="E21" s="60">
        <f>SUM(E11:E20)</f>
        <v>39828503.090000004</v>
      </c>
      <c r="F21" s="59"/>
    </row>
    <row r="22" spans="1:10" x14ac:dyDescent="0.25">
      <c r="C22" s="15"/>
      <c r="D22" s="13"/>
      <c r="E22" s="14"/>
      <c r="F22" s="21"/>
    </row>
    <row r="23" spans="1:10" x14ac:dyDescent="0.25">
      <c r="A23" s="7" t="s">
        <v>1</v>
      </c>
      <c r="B23" s="9" t="s">
        <v>2</v>
      </c>
      <c r="C23" s="34" t="s">
        <v>3</v>
      </c>
      <c r="D23" s="34" t="s">
        <v>9</v>
      </c>
      <c r="E23" s="34" t="s">
        <v>10</v>
      </c>
      <c r="F23" s="22" t="s">
        <v>7</v>
      </c>
      <c r="G23" s="39" t="s">
        <v>16</v>
      </c>
    </row>
    <row r="24" spans="1:10" x14ac:dyDescent="0.25">
      <c r="A24" s="75" t="s">
        <v>35</v>
      </c>
      <c r="B24" s="79" t="s">
        <v>8</v>
      </c>
      <c r="C24" s="40">
        <f t="shared" ref="C24:C32" si="2">D24+E24</f>
        <v>4833450.71</v>
      </c>
      <c r="D24" s="2"/>
      <c r="E24" s="2">
        <v>4833450.71</v>
      </c>
      <c r="F24" s="42">
        <v>1230904001</v>
      </c>
      <c r="G24" s="52">
        <v>45173</v>
      </c>
    </row>
    <row r="25" spans="1:10" x14ac:dyDescent="0.25">
      <c r="A25" s="76"/>
      <c r="B25" s="80"/>
      <c r="C25" s="40">
        <f t="shared" si="2"/>
        <v>11725238.420000002</v>
      </c>
      <c r="D25" s="2">
        <v>11725238.420000002</v>
      </c>
      <c r="E25" s="2"/>
      <c r="F25" s="42">
        <v>1230905001</v>
      </c>
      <c r="G25" s="52">
        <v>45174</v>
      </c>
    </row>
    <row r="26" spans="1:10" x14ac:dyDescent="0.25">
      <c r="A26" s="76"/>
      <c r="B26" s="80"/>
      <c r="C26" s="40">
        <f t="shared" si="2"/>
        <v>5336153.68</v>
      </c>
      <c r="D26" s="2">
        <v>4019654.6</v>
      </c>
      <c r="E26" s="2">
        <v>1316499.08</v>
      </c>
      <c r="F26" s="42">
        <v>1230911003</v>
      </c>
      <c r="G26" s="52">
        <v>45180</v>
      </c>
    </row>
    <row r="27" spans="1:10" x14ac:dyDescent="0.25">
      <c r="A27" s="76"/>
      <c r="B27" s="80"/>
      <c r="C27" s="40">
        <f t="shared" si="2"/>
        <v>7179052.5599999996</v>
      </c>
      <c r="D27" s="2">
        <v>7179052.5599999996</v>
      </c>
      <c r="E27" s="2"/>
      <c r="F27" s="42">
        <v>1230912002</v>
      </c>
      <c r="G27" s="52">
        <v>45181</v>
      </c>
    </row>
    <row r="28" spans="1:10" x14ac:dyDescent="0.25">
      <c r="A28" s="76"/>
      <c r="B28" s="80"/>
      <c r="C28" s="40">
        <f t="shared" si="2"/>
        <v>7147844.4600000009</v>
      </c>
      <c r="D28" s="2">
        <v>4923322.9800000004</v>
      </c>
      <c r="E28" s="2">
        <v>2224521.48</v>
      </c>
      <c r="F28" s="42">
        <v>1230912003</v>
      </c>
      <c r="G28" s="52">
        <v>45181</v>
      </c>
    </row>
    <row r="29" spans="1:10" x14ac:dyDescent="0.25">
      <c r="A29" s="76"/>
      <c r="B29" s="80"/>
      <c r="C29" s="40">
        <f t="shared" si="2"/>
        <v>6785267.6400000006</v>
      </c>
      <c r="D29" s="2">
        <v>3481994.2</v>
      </c>
      <c r="E29" s="2">
        <v>3303273.44</v>
      </c>
      <c r="F29" s="42">
        <v>1230925001</v>
      </c>
      <c r="G29" s="52">
        <v>45194</v>
      </c>
      <c r="J29" t="s">
        <v>28</v>
      </c>
    </row>
    <row r="30" spans="1:10" x14ac:dyDescent="0.25">
      <c r="A30" s="76"/>
      <c r="B30" s="80"/>
      <c r="C30" s="40">
        <f t="shared" si="2"/>
        <v>4640293.8599999994</v>
      </c>
      <c r="D30" s="2">
        <v>4640293.8599999994</v>
      </c>
      <c r="E30" s="2"/>
      <c r="F30" s="42">
        <v>1230926002</v>
      </c>
      <c r="G30" s="52">
        <v>45195</v>
      </c>
    </row>
    <row r="31" spans="1:10" x14ac:dyDescent="0.25">
      <c r="A31" s="76"/>
      <c r="B31" s="80"/>
      <c r="C31" s="40">
        <f t="shared" si="2"/>
        <v>52070921</v>
      </c>
      <c r="D31" s="2"/>
      <c r="E31" s="2">
        <v>52070921</v>
      </c>
      <c r="F31" s="42">
        <v>1230930005</v>
      </c>
      <c r="G31" s="52">
        <v>45199</v>
      </c>
    </row>
    <row r="32" spans="1:10" x14ac:dyDescent="0.25">
      <c r="A32" s="76"/>
      <c r="B32" s="80"/>
      <c r="C32" s="40">
        <f t="shared" si="2"/>
        <v>49616822.25999999</v>
      </c>
      <c r="D32" s="2"/>
      <c r="E32" s="2">
        <v>49616822.25999999</v>
      </c>
      <c r="F32" s="42">
        <v>1230930006</v>
      </c>
      <c r="G32" s="52">
        <v>45199</v>
      </c>
    </row>
    <row r="33" spans="1:7" x14ac:dyDescent="0.25">
      <c r="A33" s="76"/>
      <c r="B33" s="80"/>
      <c r="C33" s="72"/>
      <c r="D33" s="4"/>
      <c r="E33" s="45"/>
      <c r="F33" s="62"/>
      <c r="G33" s="63"/>
    </row>
    <row r="34" spans="1:7" x14ac:dyDescent="0.25">
      <c r="A34" s="76"/>
      <c r="B34" s="80"/>
      <c r="C34" s="40">
        <f t="shared" ref="C34:C36" si="3">D34+E34</f>
        <v>0</v>
      </c>
      <c r="D34" s="2"/>
      <c r="E34" s="2"/>
      <c r="F34" s="28"/>
      <c r="G34" s="53"/>
    </row>
    <row r="35" spans="1:7" x14ac:dyDescent="0.25">
      <c r="A35" s="76"/>
      <c r="B35" s="81"/>
      <c r="C35" s="40">
        <f t="shared" si="3"/>
        <v>0</v>
      </c>
      <c r="D35" s="2"/>
      <c r="E35" s="2"/>
      <c r="F35" s="28"/>
      <c r="G35" s="46"/>
    </row>
    <row r="36" spans="1:7" x14ac:dyDescent="0.25">
      <c r="A36" s="25"/>
      <c r="B36" s="11" t="s">
        <v>4</v>
      </c>
      <c r="C36" s="40">
        <f t="shared" si="3"/>
        <v>149335044.59</v>
      </c>
      <c r="D36" s="45">
        <f>SUM(D24:D35)</f>
        <v>35969556.620000005</v>
      </c>
      <c r="E36" s="32">
        <f>SUM(E24:E35)</f>
        <v>113365487.97</v>
      </c>
      <c r="F36" s="32"/>
    </row>
    <row r="37" spans="1:7" x14ac:dyDescent="0.25">
      <c r="C37" s="15"/>
      <c r="D37" s="13"/>
      <c r="E37" s="14"/>
    </row>
    <row r="38" spans="1:7" x14ac:dyDescent="0.25">
      <c r="A38" s="16" t="s">
        <v>9</v>
      </c>
      <c r="B38" s="18" t="s">
        <v>37</v>
      </c>
      <c r="C38" s="18" t="s">
        <v>38</v>
      </c>
      <c r="D38" s="18" t="s">
        <v>39</v>
      </c>
      <c r="E38" s="17" t="s">
        <v>0</v>
      </c>
      <c r="F38" s="17" t="s">
        <v>15</v>
      </c>
      <c r="G38" s="18" t="s">
        <v>25</v>
      </c>
    </row>
    <row r="39" spans="1:7" x14ac:dyDescent="0.25">
      <c r="A39" s="5">
        <v>500000000</v>
      </c>
      <c r="B39" s="2">
        <f>D8</f>
        <v>45847989.909999996</v>
      </c>
      <c r="C39" s="2">
        <f>D21</f>
        <v>65117976.040000007</v>
      </c>
      <c r="D39" s="2">
        <f>D36</f>
        <v>35969556.620000005</v>
      </c>
      <c r="E39" s="23">
        <f>SUM(B39:D39)</f>
        <v>146935522.56999999</v>
      </c>
      <c r="F39" s="64"/>
      <c r="G39" s="30">
        <f>E39*5%</f>
        <v>7346776.1284999996</v>
      </c>
    </row>
    <row r="40" spans="1:7" x14ac:dyDescent="0.25">
      <c r="A40" s="4">
        <f>A39-E39</f>
        <v>353064477.43000001</v>
      </c>
      <c r="G40" s="58"/>
    </row>
    <row r="41" spans="1:7" x14ac:dyDescent="0.25">
      <c r="G41" s="30"/>
    </row>
    <row r="42" spans="1:7" x14ac:dyDescent="0.25">
      <c r="A42" s="16" t="s">
        <v>10</v>
      </c>
      <c r="B42" s="18" t="s">
        <v>37</v>
      </c>
      <c r="C42" s="18" t="s">
        <v>38</v>
      </c>
      <c r="D42" s="18" t="s">
        <v>39</v>
      </c>
      <c r="E42" s="17" t="s">
        <v>0</v>
      </c>
      <c r="F42" s="65" t="s">
        <v>15</v>
      </c>
      <c r="G42" s="18" t="s">
        <v>25</v>
      </c>
    </row>
    <row r="43" spans="1:7" x14ac:dyDescent="0.25">
      <c r="A43" s="5">
        <v>167000000</v>
      </c>
      <c r="B43" s="2">
        <f>E8</f>
        <v>17267736.710000001</v>
      </c>
      <c r="C43" s="2">
        <f>E21</f>
        <v>39828503.090000004</v>
      </c>
      <c r="D43" s="2">
        <f>E36</f>
        <v>113365487.97</v>
      </c>
      <c r="E43" s="23">
        <f>SUM(B43:D43)</f>
        <v>170461727.77000001</v>
      </c>
      <c r="F43" s="64">
        <f>E43*3%</f>
        <v>5113851.8331000004</v>
      </c>
      <c r="G43" s="30">
        <f>E43*5%</f>
        <v>8523086.3885000013</v>
      </c>
    </row>
    <row r="44" spans="1:7" x14ac:dyDescent="0.25">
      <c r="A44" s="4">
        <f>A43-E43</f>
        <v>-3461727.7700000107</v>
      </c>
      <c r="E44" s="78" t="s">
        <v>31</v>
      </c>
      <c r="F44" s="78"/>
      <c r="G44" s="70">
        <f>G39+G43</f>
        <v>15869862.517000001</v>
      </c>
    </row>
    <row r="45" spans="1:7" x14ac:dyDescent="0.25">
      <c r="D45" s="4"/>
    </row>
  </sheetData>
  <mergeCells count="7">
    <mergeCell ref="B2:B7"/>
    <mergeCell ref="A2:A8"/>
    <mergeCell ref="E44:F44"/>
    <mergeCell ref="A11:A21"/>
    <mergeCell ref="B11:B20"/>
    <mergeCell ref="B24:B35"/>
    <mergeCell ref="A24:A35"/>
  </mergeCells>
  <pageMargins left="0.70866141732283472" right="0.70866141732283472" top="0.74803149606299213" bottom="0.74803149606299213" header="0.31496062992125984" footer="0.31496062992125984"/>
  <pageSetup paperSize="9" scale="7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80" zoomScaleNormal="100" zoomScaleSheetLayoutView="80" workbookViewId="0">
      <selection activeCell="K9" sqref="K9"/>
    </sheetView>
  </sheetViews>
  <sheetFormatPr defaultRowHeight="15" x14ac:dyDescent="0.25"/>
  <cols>
    <col min="1" max="1" width="14.7109375" bestFit="1" customWidth="1"/>
    <col min="2" max="2" width="14.28515625" customWidth="1"/>
    <col min="3" max="3" width="15.14062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5" t="s">
        <v>33</v>
      </c>
      <c r="B2" s="73" t="s">
        <v>12</v>
      </c>
      <c r="C2" s="40">
        <f>D2+E2</f>
        <v>0</v>
      </c>
      <c r="D2" s="2"/>
      <c r="E2" s="2"/>
      <c r="F2" s="42"/>
      <c r="G2" s="52"/>
    </row>
    <row r="3" spans="1:7" x14ac:dyDescent="0.25">
      <c r="A3" s="76"/>
      <c r="B3" s="74"/>
      <c r="C3" s="40">
        <f>D3+E3</f>
        <v>0</v>
      </c>
      <c r="D3" s="2"/>
      <c r="E3" s="2"/>
      <c r="F3" s="42"/>
      <c r="G3" s="52"/>
    </row>
    <row r="4" spans="1:7" x14ac:dyDescent="0.25">
      <c r="A4" s="76"/>
      <c r="B4" s="83"/>
      <c r="C4" s="35"/>
      <c r="D4" s="2"/>
      <c r="E4" s="2"/>
      <c r="F4" s="42"/>
      <c r="G4" s="47"/>
    </row>
    <row r="5" spans="1:7" x14ac:dyDescent="0.25">
      <c r="A5" s="77"/>
      <c r="B5" s="10" t="s">
        <v>4</v>
      </c>
      <c r="C5" s="40">
        <f>D5+E5</f>
        <v>0</v>
      </c>
      <c r="D5" s="2">
        <f>SUM(D2:D4)</f>
        <v>0</v>
      </c>
      <c r="E5" s="8">
        <f>SUM(E2:E4)</f>
        <v>0</v>
      </c>
      <c r="F5" s="29"/>
      <c r="G5" s="48"/>
    </row>
    <row r="6" spans="1:7" x14ac:dyDescent="0.25">
      <c r="C6" s="12"/>
      <c r="D6" s="13"/>
      <c r="E6" s="13"/>
      <c r="F6" s="49"/>
    </row>
    <row r="7" spans="1:7" x14ac:dyDescent="0.25">
      <c r="A7" s="7" t="s">
        <v>1</v>
      </c>
      <c r="B7" s="9" t="s">
        <v>2</v>
      </c>
      <c r="C7" s="7" t="s">
        <v>3</v>
      </c>
      <c r="D7" s="7" t="s">
        <v>9</v>
      </c>
      <c r="E7" s="7" t="s">
        <v>10</v>
      </c>
      <c r="F7" s="16" t="s">
        <v>7</v>
      </c>
      <c r="G7" s="7" t="s">
        <v>16</v>
      </c>
    </row>
    <row r="8" spans="1:7" x14ac:dyDescent="0.25">
      <c r="A8" s="75" t="s">
        <v>34</v>
      </c>
      <c r="B8" s="79" t="s">
        <v>12</v>
      </c>
      <c r="C8" s="40">
        <f>D8+E8</f>
        <v>41309350.259999998</v>
      </c>
      <c r="D8" s="4">
        <v>41309350.259999998</v>
      </c>
      <c r="E8" s="2"/>
      <c r="F8" s="62">
        <v>1230830003</v>
      </c>
      <c r="G8" s="63">
        <v>45168</v>
      </c>
    </row>
    <row r="9" spans="1:7" x14ac:dyDescent="0.25">
      <c r="A9" s="76"/>
      <c r="B9" s="80"/>
      <c r="C9" s="40">
        <f>D9+E9</f>
        <v>0</v>
      </c>
      <c r="D9" s="2"/>
      <c r="E9" s="2"/>
      <c r="F9" s="42"/>
      <c r="G9" s="52"/>
    </row>
    <row r="10" spans="1:7" x14ac:dyDescent="0.25">
      <c r="A10" s="76"/>
      <c r="B10" s="81"/>
      <c r="C10" s="1"/>
      <c r="D10" s="2"/>
      <c r="E10" s="30"/>
      <c r="F10" s="28"/>
      <c r="G10" s="53"/>
    </row>
    <row r="11" spans="1:7" x14ac:dyDescent="0.25">
      <c r="A11" s="77"/>
      <c r="B11" s="11" t="s">
        <v>4</v>
      </c>
      <c r="C11" s="40">
        <f>D11+E11</f>
        <v>41309350.259999998</v>
      </c>
      <c r="D11" s="2">
        <f>SUM(D8:D10)</f>
        <v>41309350.259999998</v>
      </c>
      <c r="E11" s="3">
        <f>SUM(E8:E10)</f>
        <v>0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x14ac:dyDescent="0.25">
      <c r="A14" s="75" t="s">
        <v>35</v>
      </c>
      <c r="B14" s="79" t="s">
        <v>12</v>
      </c>
      <c r="C14" s="40">
        <f t="shared" ref="C14:C16" si="0">D14+E14</f>
        <v>75406980.060000002</v>
      </c>
      <c r="D14" s="4">
        <v>56748728.680000007</v>
      </c>
      <c r="E14" s="4">
        <v>18658251.379999999</v>
      </c>
      <c r="F14" s="62">
        <v>1230918004</v>
      </c>
      <c r="G14" s="63">
        <v>45187</v>
      </c>
    </row>
    <row r="15" spans="1:7" x14ac:dyDescent="0.25">
      <c r="A15" s="76"/>
      <c r="B15" s="80"/>
      <c r="C15" s="40">
        <f t="shared" si="0"/>
        <v>0</v>
      </c>
      <c r="D15" s="2"/>
      <c r="E15" s="2"/>
      <c r="F15" s="42"/>
      <c r="G15" s="52"/>
    </row>
    <row r="16" spans="1:7" x14ac:dyDescent="0.25">
      <c r="A16" s="76"/>
      <c r="B16" s="80"/>
      <c r="C16" s="40">
        <f t="shared" si="0"/>
        <v>0</v>
      </c>
      <c r="D16" s="2"/>
      <c r="E16" s="2"/>
      <c r="F16" s="42"/>
      <c r="G16" s="52"/>
    </row>
    <row r="17" spans="1:7" x14ac:dyDescent="0.25">
      <c r="A17" s="76"/>
      <c r="B17" s="81"/>
      <c r="C17" s="40">
        <f t="shared" ref="C17:C18" si="1">D17+E17</f>
        <v>0</v>
      </c>
      <c r="D17" s="2"/>
      <c r="E17" s="71"/>
      <c r="F17" s="48"/>
      <c r="G17" s="48"/>
    </row>
    <row r="18" spans="1:7" x14ac:dyDescent="0.25">
      <c r="A18" s="25"/>
      <c r="B18" s="11" t="s">
        <v>4</v>
      </c>
      <c r="C18" s="40">
        <f t="shared" si="1"/>
        <v>75406980.060000002</v>
      </c>
      <c r="D18" s="2">
        <f>SUM(D14:D17)</f>
        <v>56748728.680000007</v>
      </c>
      <c r="E18" s="3">
        <f>SUM(E14:E17)</f>
        <v>18658251.379999999</v>
      </c>
      <c r="F18" s="3"/>
      <c r="G18" s="48"/>
    </row>
    <row r="19" spans="1:7" x14ac:dyDescent="0.25">
      <c r="C19" s="15"/>
      <c r="D19" s="13"/>
      <c r="E19" s="14"/>
    </row>
    <row r="20" spans="1:7" x14ac:dyDescent="0.25">
      <c r="A20" s="16" t="s">
        <v>9</v>
      </c>
      <c r="B20" s="18" t="s">
        <v>37</v>
      </c>
      <c r="C20" s="18" t="s">
        <v>38</v>
      </c>
      <c r="D20" s="18" t="s">
        <v>39</v>
      </c>
      <c r="E20" s="17" t="s">
        <v>0</v>
      </c>
      <c r="F20" s="17" t="s">
        <v>17</v>
      </c>
      <c r="G20" s="56" t="s">
        <v>30</v>
      </c>
    </row>
    <row r="21" spans="1:7" x14ac:dyDescent="0.25">
      <c r="A21" s="5">
        <v>267000000</v>
      </c>
      <c r="B21" s="2">
        <f>D5</f>
        <v>0</v>
      </c>
      <c r="C21" s="2">
        <f>D11</f>
        <v>41309350.259999998</v>
      </c>
      <c r="D21" s="2">
        <f>D18</f>
        <v>56748728.680000007</v>
      </c>
      <c r="E21" s="23">
        <f>SUM(B21:D21)</f>
        <v>98058078.939999998</v>
      </c>
      <c r="F21" s="68"/>
      <c r="G21" s="30"/>
    </row>
    <row r="22" spans="1:7" x14ac:dyDescent="0.25">
      <c r="A22" s="4">
        <f>A21-E21</f>
        <v>168941921.06</v>
      </c>
    </row>
    <row r="24" spans="1:7" x14ac:dyDescent="0.25">
      <c r="A24" s="16" t="s">
        <v>10</v>
      </c>
      <c r="B24" s="18" t="s">
        <v>37</v>
      </c>
      <c r="C24" s="18" t="s">
        <v>38</v>
      </c>
      <c r="D24" s="18" t="s">
        <v>39</v>
      </c>
      <c r="E24" s="17" t="s">
        <v>5</v>
      </c>
      <c r="F24" s="17" t="s">
        <v>17</v>
      </c>
      <c r="G24" s="56" t="s">
        <v>30</v>
      </c>
    </row>
    <row r="25" spans="1:7" x14ac:dyDescent="0.25">
      <c r="A25" s="5">
        <v>167000000</v>
      </c>
      <c r="B25" s="2">
        <f>E5</f>
        <v>0</v>
      </c>
      <c r="C25" s="2">
        <f>E11</f>
        <v>0</v>
      </c>
      <c r="D25" s="2">
        <f>E18</f>
        <v>18658251.379999999</v>
      </c>
      <c r="E25" s="23">
        <f>SUM(B25:D25)</f>
        <v>18658251.379999999</v>
      </c>
      <c r="F25" s="68">
        <f>E25*3%</f>
        <v>559747.54139999999</v>
      </c>
      <c r="G25" s="30">
        <f>E25*5%</f>
        <v>932912.56900000002</v>
      </c>
    </row>
    <row r="26" spans="1:7" ht="15.75" x14ac:dyDescent="0.25">
      <c r="A26" s="4">
        <f>A25-E25</f>
        <v>148341748.62</v>
      </c>
      <c r="E26" s="82" t="s">
        <v>32</v>
      </c>
      <c r="F26" s="82"/>
      <c r="G26" s="67">
        <f>G21+G25</f>
        <v>932912.56900000002</v>
      </c>
    </row>
    <row r="27" spans="1:7" x14ac:dyDescent="0.25">
      <c r="D27" s="4"/>
    </row>
  </sheetData>
  <mergeCells count="7">
    <mergeCell ref="E26:F26"/>
    <mergeCell ref="B2:B4"/>
    <mergeCell ref="A8:A11"/>
    <mergeCell ref="B8:B10"/>
    <mergeCell ref="A14:A17"/>
    <mergeCell ref="B14:B17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topLeftCell="A11" zoomScale="80" zoomScaleNormal="100" zoomScaleSheetLayoutView="80" workbookViewId="0">
      <selection activeCell="F37" sqref="F37"/>
    </sheetView>
  </sheetViews>
  <sheetFormatPr defaultRowHeight="15" x14ac:dyDescent="0.25"/>
  <cols>
    <col min="1" max="1" width="15.28515625" bestFit="1" customWidth="1"/>
    <col min="2" max="2" width="25" bestFit="1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8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5" t="s">
        <v>33</v>
      </c>
      <c r="B2" s="79" t="s">
        <v>11</v>
      </c>
      <c r="C2" s="41">
        <f t="shared" ref="C2:C3" si="0">D2+E2</f>
        <v>63792721</v>
      </c>
      <c r="D2" s="2">
        <v>63792721</v>
      </c>
      <c r="E2" s="2"/>
      <c r="F2" s="42">
        <v>1230719001</v>
      </c>
      <c r="G2" s="52">
        <v>45126</v>
      </c>
    </row>
    <row r="3" spans="1:7" ht="15" customHeight="1" x14ac:dyDescent="0.25">
      <c r="A3" s="76"/>
      <c r="B3" s="81"/>
      <c r="C3" s="41">
        <f t="shared" si="0"/>
        <v>34688742.070000008</v>
      </c>
      <c r="D3" s="2"/>
      <c r="E3" s="2">
        <v>34688742.070000008</v>
      </c>
      <c r="F3" s="42">
        <v>1230721004</v>
      </c>
      <c r="G3" s="52">
        <v>45128</v>
      </c>
    </row>
    <row r="4" spans="1:7" x14ac:dyDescent="0.25">
      <c r="A4" s="25"/>
      <c r="B4" s="10" t="s">
        <v>4</v>
      </c>
      <c r="C4" s="41">
        <f>D4+E4</f>
        <v>98481463.070000008</v>
      </c>
      <c r="D4" s="43">
        <f>SUM(D2:D3)</f>
        <v>63792721</v>
      </c>
      <c r="E4" s="8">
        <f>SUM(E3:E3)</f>
        <v>34688742.070000008</v>
      </c>
      <c r="F4" s="29"/>
      <c r="G4" s="48"/>
    </row>
    <row r="5" spans="1:7" ht="15.75" thickBot="1" x14ac:dyDescent="0.3">
      <c r="C5" s="12"/>
      <c r="D5" s="13"/>
      <c r="E5" s="13"/>
      <c r="F5" s="19"/>
    </row>
    <row r="6" spans="1:7" x14ac:dyDescent="0.25">
      <c r="A6" s="7" t="s">
        <v>1</v>
      </c>
      <c r="B6" s="9" t="s">
        <v>2</v>
      </c>
      <c r="C6" s="34" t="s">
        <v>3</v>
      </c>
      <c r="D6" s="34" t="s">
        <v>9</v>
      </c>
      <c r="E6" s="34" t="s">
        <v>10</v>
      </c>
      <c r="F6" s="44" t="s">
        <v>7</v>
      </c>
      <c r="G6" s="39" t="s">
        <v>16</v>
      </c>
    </row>
    <row r="7" spans="1:7" x14ac:dyDescent="0.25">
      <c r="A7" s="84" t="s">
        <v>34</v>
      </c>
      <c r="B7" s="79" t="s">
        <v>11</v>
      </c>
      <c r="C7" s="41">
        <f t="shared" ref="C7:C15" si="1">D7+E7</f>
        <v>60326772.550000012</v>
      </c>
      <c r="D7" s="2">
        <v>20190169.690000001</v>
      </c>
      <c r="E7" s="2">
        <v>40136602.860000007</v>
      </c>
      <c r="F7" s="42">
        <v>1230805002</v>
      </c>
      <c r="G7" s="52">
        <v>45143</v>
      </c>
    </row>
    <row r="8" spans="1:7" x14ac:dyDescent="0.25">
      <c r="A8" s="84"/>
      <c r="B8" s="80"/>
      <c r="C8" s="41">
        <f t="shared" si="1"/>
        <v>25071619.400000002</v>
      </c>
      <c r="D8" s="2"/>
      <c r="E8" s="2">
        <v>25071619.400000002</v>
      </c>
      <c r="F8" s="42">
        <v>1230812004</v>
      </c>
      <c r="G8" s="52">
        <v>45150</v>
      </c>
    </row>
    <row r="9" spans="1:7" x14ac:dyDescent="0.25">
      <c r="A9" s="84"/>
      <c r="B9" s="80"/>
      <c r="C9" s="41">
        <f t="shared" si="1"/>
        <v>77428220.750000015</v>
      </c>
      <c r="D9" s="2">
        <v>77428220.750000015</v>
      </c>
      <c r="E9" s="2"/>
      <c r="F9" s="42">
        <v>1230817004</v>
      </c>
      <c r="G9" s="52">
        <v>45155</v>
      </c>
    </row>
    <row r="10" spans="1:7" x14ac:dyDescent="0.25">
      <c r="A10" s="84"/>
      <c r="B10" s="80"/>
      <c r="C10" s="41">
        <f t="shared" si="1"/>
        <v>25436506.500000004</v>
      </c>
      <c r="D10" s="2"/>
      <c r="E10" s="2">
        <v>25436506.500000004</v>
      </c>
      <c r="F10" s="42">
        <v>1230825001</v>
      </c>
      <c r="G10" s="52">
        <v>45163</v>
      </c>
    </row>
    <row r="11" spans="1:7" x14ac:dyDescent="0.25">
      <c r="A11" s="84"/>
      <c r="B11" s="80"/>
      <c r="C11" s="41">
        <f t="shared" si="1"/>
        <v>38771006.600000009</v>
      </c>
      <c r="D11" s="2">
        <v>38771006.600000009</v>
      </c>
      <c r="E11" s="2"/>
      <c r="F11" s="42">
        <v>1230825002</v>
      </c>
      <c r="G11" s="52">
        <v>45163</v>
      </c>
    </row>
    <row r="12" spans="1:7" x14ac:dyDescent="0.25">
      <c r="A12" s="84"/>
      <c r="B12" s="80"/>
      <c r="C12" s="41">
        <f t="shared" si="1"/>
        <v>0</v>
      </c>
      <c r="D12" s="43"/>
      <c r="E12" s="43"/>
      <c r="F12" s="42"/>
      <c r="G12" s="52"/>
    </row>
    <row r="13" spans="1:7" x14ac:dyDescent="0.25">
      <c r="A13" s="84"/>
      <c r="B13" s="80"/>
      <c r="C13" s="41">
        <f t="shared" si="1"/>
        <v>0</v>
      </c>
      <c r="D13" s="43"/>
      <c r="E13" s="43"/>
      <c r="F13" s="42"/>
      <c r="G13" s="52"/>
    </row>
    <row r="14" spans="1:7" x14ac:dyDescent="0.25">
      <c r="A14" s="84"/>
      <c r="B14" s="80"/>
      <c r="C14" s="41">
        <f t="shared" si="1"/>
        <v>0</v>
      </c>
      <c r="D14" s="43"/>
      <c r="E14" s="43"/>
      <c r="F14" s="28"/>
      <c r="G14" s="53"/>
    </row>
    <row r="15" spans="1:7" x14ac:dyDescent="0.25">
      <c r="A15" s="84"/>
      <c r="B15" s="11" t="s">
        <v>4</v>
      </c>
      <c r="C15" s="41">
        <f t="shared" si="1"/>
        <v>227034125.80000001</v>
      </c>
      <c r="D15" s="2">
        <f>SUM(D7:D14)</f>
        <v>136389397.04000002</v>
      </c>
      <c r="E15" s="3">
        <f>SUM(E7:E14)</f>
        <v>90644728.760000005</v>
      </c>
      <c r="F15" s="20"/>
      <c r="G15" s="48"/>
    </row>
    <row r="16" spans="1:7" x14ac:dyDescent="0.25">
      <c r="C16" s="15"/>
      <c r="D16" s="13"/>
      <c r="E16" s="14"/>
      <c r="F16" s="21"/>
    </row>
    <row r="17" spans="1:7" x14ac:dyDescent="0.25">
      <c r="A17" s="7" t="s">
        <v>1</v>
      </c>
      <c r="B17" s="9" t="s">
        <v>2</v>
      </c>
      <c r="C17" s="34" t="s">
        <v>3</v>
      </c>
      <c r="D17" s="34" t="s">
        <v>9</v>
      </c>
      <c r="E17" s="34" t="s">
        <v>10</v>
      </c>
      <c r="F17" s="22" t="s">
        <v>7</v>
      </c>
      <c r="G17" s="39" t="s">
        <v>16</v>
      </c>
    </row>
    <row r="18" spans="1:7" ht="15" customHeight="1" x14ac:dyDescent="0.25">
      <c r="A18" s="84" t="s">
        <v>35</v>
      </c>
      <c r="B18" s="73" t="s">
        <v>11</v>
      </c>
      <c r="C18" s="41">
        <f t="shared" ref="C18:C30" si="2">D18+E18</f>
        <v>23525802.600000001</v>
      </c>
      <c r="D18" s="2"/>
      <c r="E18" s="2">
        <v>23525802.600000001</v>
      </c>
      <c r="F18" s="42">
        <v>1230906001</v>
      </c>
      <c r="G18" s="52">
        <v>45175</v>
      </c>
    </row>
    <row r="19" spans="1:7" ht="15" customHeight="1" x14ac:dyDescent="0.25">
      <c r="A19" s="84"/>
      <c r="B19" s="74"/>
      <c r="C19" s="41">
        <f t="shared" si="2"/>
        <v>68694896.099999994</v>
      </c>
      <c r="D19" s="2">
        <v>68694896.099999994</v>
      </c>
      <c r="E19" s="2"/>
      <c r="F19" s="42">
        <v>1230906002</v>
      </c>
      <c r="G19" s="52">
        <v>45175</v>
      </c>
    </row>
    <row r="20" spans="1:7" ht="15" customHeight="1" x14ac:dyDescent="0.25">
      <c r="A20" s="84"/>
      <c r="B20" s="74"/>
      <c r="C20" s="41">
        <f t="shared" si="2"/>
        <v>71621050.449999988</v>
      </c>
      <c r="D20" s="2"/>
      <c r="E20" s="2">
        <v>71621050.449999988</v>
      </c>
      <c r="F20" s="42">
        <v>1230919001</v>
      </c>
      <c r="G20" s="52">
        <v>45188</v>
      </c>
    </row>
    <row r="21" spans="1:7" ht="15" customHeight="1" x14ac:dyDescent="0.25">
      <c r="A21" s="84"/>
      <c r="B21" s="74"/>
      <c r="C21" s="41">
        <f t="shared" si="2"/>
        <v>57903365.100000001</v>
      </c>
      <c r="D21" s="2">
        <v>57903365.100000001</v>
      </c>
      <c r="E21" s="2"/>
      <c r="F21" s="42">
        <v>1230919002</v>
      </c>
      <c r="G21" s="52">
        <v>45188</v>
      </c>
    </row>
    <row r="22" spans="1:7" ht="15" customHeight="1" x14ac:dyDescent="0.25">
      <c r="A22" s="84"/>
      <c r="B22" s="74"/>
      <c r="C22" s="41">
        <f t="shared" si="2"/>
        <v>68126107.200000003</v>
      </c>
      <c r="D22" s="2">
        <v>68126107.200000003</v>
      </c>
      <c r="E22" s="2"/>
      <c r="F22" s="42">
        <v>1230927002</v>
      </c>
      <c r="G22" s="52">
        <v>45196</v>
      </c>
    </row>
    <row r="23" spans="1:7" ht="15" customHeight="1" x14ac:dyDescent="0.25">
      <c r="A23" s="84"/>
      <c r="B23" s="74"/>
      <c r="C23" s="41">
        <f t="shared" si="2"/>
        <v>78288894.5</v>
      </c>
      <c r="D23" s="2">
        <v>78288894.5</v>
      </c>
      <c r="E23" s="2"/>
      <c r="F23" s="42">
        <v>1230928001</v>
      </c>
      <c r="G23" s="52">
        <v>45197</v>
      </c>
    </row>
    <row r="24" spans="1:7" ht="15" customHeight="1" x14ac:dyDescent="0.25">
      <c r="A24" s="84"/>
      <c r="B24" s="74"/>
      <c r="C24" s="41">
        <f t="shared" si="2"/>
        <v>80662520.900000006</v>
      </c>
      <c r="D24" s="2"/>
      <c r="E24" s="2">
        <v>80662520.900000006</v>
      </c>
      <c r="F24" s="42">
        <v>1230929001</v>
      </c>
      <c r="G24" s="52">
        <v>45198</v>
      </c>
    </row>
    <row r="25" spans="1:7" ht="15" customHeight="1" x14ac:dyDescent="0.25">
      <c r="A25" s="84"/>
      <c r="B25" s="74"/>
      <c r="C25" s="41">
        <f t="shared" si="2"/>
        <v>5443192.2000000002</v>
      </c>
      <c r="D25" s="2"/>
      <c r="E25" s="2">
        <v>5443192.2000000002</v>
      </c>
      <c r="F25" s="42">
        <v>1230929002</v>
      </c>
      <c r="G25" s="52">
        <v>45198</v>
      </c>
    </row>
    <row r="26" spans="1:7" ht="15" customHeight="1" x14ac:dyDescent="0.25">
      <c r="A26" s="84"/>
      <c r="B26" s="74"/>
      <c r="C26" s="41">
        <f t="shared" si="2"/>
        <v>28279705.199999999</v>
      </c>
      <c r="D26" s="2">
        <v>28279705.199999999</v>
      </c>
      <c r="E26" s="2"/>
      <c r="F26" s="62">
        <v>1230930007</v>
      </c>
      <c r="G26" s="63">
        <v>45199</v>
      </c>
    </row>
    <row r="27" spans="1:7" ht="15" customHeight="1" x14ac:dyDescent="0.25">
      <c r="A27" s="84"/>
      <c r="B27" s="74"/>
      <c r="C27" s="41">
        <f t="shared" si="2"/>
        <v>119749960</v>
      </c>
      <c r="D27" s="2"/>
      <c r="E27" s="2">
        <v>119749960</v>
      </c>
      <c r="F27" s="62">
        <v>1230930008</v>
      </c>
      <c r="G27" s="63">
        <v>45199</v>
      </c>
    </row>
    <row r="28" spans="1:7" ht="15" customHeight="1" x14ac:dyDescent="0.25">
      <c r="A28" s="84"/>
      <c r="B28" s="74"/>
      <c r="C28" s="41"/>
      <c r="D28" s="2"/>
      <c r="E28" s="2"/>
      <c r="F28" s="42"/>
      <c r="G28" s="52"/>
    </row>
    <row r="29" spans="1:7" ht="15" customHeight="1" x14ac:dyDescent="0.25">
      <c r="A29" s="84"/>
      <c r="B29" s="74"/>
      <c r="C29" s="41">
        <f t="shared" si="2"/>
        <v>0</v>
      </c>
      <c r="D29" s="2"/>
      <c r="E29" s="2"/>
      <c r="F29" s="42"/>
      <c r="G29" s="52"/>
    </row>
    <row r="30" spans="1:7" x14ac:dyDescent="0.25">
      <c r="A30" s="25"/>
      <c r="B30" s="11" t="s">
        <v>4</v>
      </c>
      <c r="C30" s="41">
        <f t="shared" si="2"/>
        <v>602295494.25</v>
      </c>
      <c r="D30" s="3">
        <f>SUM(D18:D29)</f>
        <v>301292968.09999996</v>
      </c>
      <c r="E30" s="3">
        <f>SUM(E18:E29)</f>
        <v>301002526.14999998</v>
      </c>
      <c r="F30" s="3"/>
      <c r="G30" s="48"/>
    </row>
    <row r="31" spans="1:7" x14ac:dyDescent="0.25">
      <c r="C31" s="15"/>
      <c r="D31" s="13"/>
      <c r="E31" s="14"/>
    </row>
    <row r="32" spans="1:7" x14ac:dyDescent="0.25">
      <c r="A32" s="16" t="s">
        <v>9</v>
      </c>
      <c r="B32" s="18" t="s">
        <v>37</v>
      </c>
      <c r="C32" s="18" t="s">
        <v>38</v>
      </c>
      <c r="D32" s="18" t="s">
        <v>39</v>
      </c>
      <c r="E32" s="17" t="s">
        <v>0</v>
      </c>
      <c r="F32" s="17" t="s">
        <v>17</v>
      </c>
      <c r="G32" s="56"/>
    </row>
    <row r="33" spans="1:6" x14ac:dyDescent="0.25">
      <c r="A33" s="2">
        <v>500000000</v>
      </c>
      <c r="B33" s="2">
        <f>D4</f>
        <v>63792721</v>
      </c>
      <c r="C33" s="2">
        <f>D15</f>
        <v>136389397.04000002</v>
      </c>
      <c r="D33" s="2">
        <f>D30</f>
        <v>301292968.09999996</v>
      </c>
      <c r="E33" s="23">
        <f>SUM(B33:D33)</f>
        <v>501475086.13999999</v>
      </c>
      <c r="F33" s="38">
        <f>E33*3%</f>
        <v>15044252.584199999</v>
      </c>
    </row>
    <row r="34" spans="1:6" x14ac:dyDescent="0.25">
      <c r="A34" s="4">
        <f>A33-E33</f>
        <v>-1475086.1399999857</v>
      </c>
    </row>
    <row r="36" spans="1:6" x14ac:dyDescent="0.25">
      <c r="A36" s="16" t="s">
        <v>10</v>
      </c>
      <c r="B36" s="18" t="s">
        <v>37</v>
      </c>
      <c r="C36" s="18" t="s">
        <v>38</v>
      </c>
      <c r="D36" s="18" t="s">
        <v>39</v>
      </c>
      <c r="E36" s="17" t="s">
        <v>0</v>
      </c>
      <c r="F36" s="17" t="s">
        <v>18</v>
      </c>
    </row>
    <row r="37" spans="1:6" x14ac:dyDescent="0.25">
      <c r="A37" s="2">
        <v>417000000</v>
      </c>
      <c r="B37" s="2">
        <f>E4</f>
        <v>34688742.070000008</v>
      </c>
      <c r="C37" s="2">
        <f>E15</f>
        <v>90644728.760000005</v>
      </c>
      <c r="D37" s="2">
        <f>E30</f>
        <v>301002526.14999998</v>
      </c>
      <c r="E37" s="23">
        <f>SUM(B37:D37)</f>
        <v>426335996.98000002</v>
      </c>
      <c r="F37" s="38">
        <f>E37*3%</f>
        <v>12790079.909399999</v>
      </c>
    </row>
    <row r="38" spans="1:6" x14ac:dyDescent="0.25">
      <c r="A38" s="4">
        <f>A37-E37</f>
        <v>-9335996.9800000191</v>
      </c>
    </row>
    <row r="39" spans="1:6" x14ac:dyDescent="0.25">
      <c r="D39" s="4"/>
    </row>
  </sheetData>
  <mergeCells count="6">
    <mergeCell ref="A7:A15"/>
    <mergeCell ref="B7:B14"/>
    <mergeCell ref="A18:A29"/>
    <mergeCell ref="B18:B29"/>
    <mergeCell ref="B2:B3"/>
    <mergeCell ref="A2:A3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85" zoomScaleNormal="100" zoomScaleSheetLayoutView="85" workbookViewId="0">
      <selection activeCell="B23" sqref="B23:D23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6" bestFit="1" customWidth="1"/>
    <col min="4" max="4" width="16.7109375" customWidth="1"/>
    <col min="5" max="5" width="19.28515625" customWidth="1"/>
    <col min="6" max="6" width="16.5703125" customWidth="1"/>
    <col min="7" max="7" width="17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5" t="s">
        <v>33</v>
      </c>
      <c r="B2" s="73" t="s">
        <v>13</v>
      </c>
      <c r="C2" s="40">
        <f>D2+E2</f>
        <v>0</v>
      </c>
      <c r="D2" s="4"/>
      <c r="E2" s="2"/>
      <c r="F2" s="62"/>
      <c r="G2" s="63"/>
    </row>
    <row r="3" spans="1:7" x14ac:dyDescent="0.25">
      <c r="A3" s="76"/>
      <c r="B3" s="74"/>
      <c r="C3" s="40">
        <f t="shared" ref="C3:C5" si="0">D3+E3</f>
        <v>0</v>
      </c>
      <c r="D3" s="2"/>
      <c r="E3" s="2"/>
      <c r="F3" s="42"/>
      <c r="G3" s="47"/>
    </row>
    <row r="4" spans="1:7" x14ac:dyDescent="0.25">
      <c r="A4" s="76"/>
      <c r="B4" s="83"/>
      <c r="C4" s="40">
        <f t="shared" si="0"/>
        <v>0</v>
      </c>
      <c r="D4" s="2"/>
      <c r="E4" s="2"/>
      <c r="F4" s="42"/>
      <c r="G4" s="47"/>
    </row>
    <row r="5" spans="1:7" x14ac:dyDescent="0.25">
      <c r="A5" s="77"/>
      <c r="B5" s="10" t="s">
        <v>4</v>
      </c>
      <c r="C5" s="40">
        <f t="shared" si="0"/>
        <v>0</v>
      </c>
      <c r="D5" s="2"/>
      <c r="E5" s="8">
        <f>SUM(E2:E4)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10</v>
      </c>
      <c r="F7" s="44" t="s">
        <v>7</v>
      </c>
      <c r="G7" s="39" t="s">
        <v>16</v>
      </c>
    </row>
    <row r="8" spans="1:7" x14ac:dyDescent="0.25">
      <c r="A8" s="75" t="s">
        <v>34</v>
      </c>
      <c r="B8" s="79" t="s">
        <v>13</v>
      </c>
      <c r="C8" s="40">
        <f t="shared" ref="C8:C11" si="1">D8+E8</f>
        <v>0</v>
      </c>
      <c r="D8" s="4"/>
      <c r="E8" s="2"/>
      <c r="F8" s="62"/>
      <c r="G8" s="63"/>
    </row>
    <row r="9" spans="1:7" x14ac:dyDescent="0.25">
      <c r="A9" s="76"/>
      <c r="B9" s="80"/>
      <c r="C9" s="40">
        <f t="shared" si="1"/>
        <v>0</v>
      </c>
      <c r="D9" s="2"/>
      <c r="E9" s="2"/>
      <c r="F9" s="28"/>
      <c r="G9" s="46"/>
    </row>
    <row r="10" spans="1:7" ht="17.25" customHeight="1" x14ac:dyDescent="0.25">
      <c r="A10" s="76"/>
      <c r="B10" s="80"/>
      <c r="C10" s="40">
        <f t="shared" si="1"/>
        <v>0</v>
      </c>
      <c r="D10" s="2"/>
      <c r="E10" s="27"/>
      <c r="F10" s="28"/>
      <c r="G10" s="46"/>
    </row>
    <row r="11" spans="1:7" x14ac:dyDescent="0.25">
      <c r="A11" s="77"/>
      <c r="B11" s="11" t="s">
        <v>4</v>
      </c>
      <c r="C11" s="40">
        <f t="shared" si="1"/>
        <v>0</v>
      </c>
      <c r="D11" s="2">
        <f>SUM(D8:D10)</f>
        <v>0</v>
      </c>
      <c r="E11" s="3">
        <f>SUM(E8:E10)</f>
        <v>0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5" t="s">
        <v>35</v>
      </c>
      <c r="B14" s="73" t="s">
        <v>13</v>
      </c>
      <c r="C14" s="40">
        <f t="shared" ref="C14:C17" si="2">D14+E14</f>
        <v>0</v>
      </c>
      <c r="D14" s="2"/>
      <c r="E14" s="2"/>
      <c r="F14" s="42"/>
      <c r="G14" s="52"/>
    </row>
    <row r="15" spans="1:7" ht="15" customHeight="1" x14ac:dyDescent="0.25">
      <c r="A15" s="76"/>
      <c r="B15" s="74"/>
      <c r="C15" s="40">
        <f t="shared" si="2"/>
        <v>0</v>
      </c>
      <c r="D15" s="2"/>
      <c r="E15" s="2"/>
      <c r="F15" s="42"/>
      <c r="G15" s="52"/>
    </row>
    <row r="16" spans="1:7" ht="15" customHeight="1" x14ac:dyDescent="0.25">
      <c r="A16" s="76"/>
      <c r="B16" s="83"/>
      <c r="C16" s="40">
        <f t="shared" si="2"/>
        <v>0</v>
      </c>
      <c r="D16" s="2"/>
      <c r="E16" s="2"/>
      <c r="F16" s="28"/>
      <c r="G16" s="46"/>
    </row>
    <row r="17" spans="1:7" x14ac:dyDescent="0.25">
      <c r="A17" s="25"/>
      <c r="B17" s="11" t="s">
        <v>4</v>
      </c>
      <c r="C17" s="40">
        <f t="shared" si="2"/>
        <v>0</v>
      </c>
      <c r="D17" s="2">
        <f>SUM(D14:D16)</f>
        <v>0</v>
      </c>
      <c r="E17" s="3">
        <f>SUM(E14:E16)</f>
        <v>0</v>
      </c>
      <c r="F17" s="3"/>
      <c r="G17" s="48"/>
    </row>
    <row r="18" spans="1:7" x14ac:dyDescent="0.25">
      <c r="C18" s="15"/>
      <c r="D18" s="13"/>
      <c r="E18" s="14"/>
    </row>
    <row r="19" spans="1:7" x14ac:dyDescent="0.25">
      <c r="A19" s="16" t="s">
        <v>9</v>
      </c>
      <c r="B19" s="18" t="s">
        <v>37</v>
      </c>
      <c r="C19" s="18" t="s">
        <v>38</v>
      </c>
      <c r="D19" s="18" t="s">
        <v>39</v>
      </c>
      <c r="E19" s="17" t="s">
        <v>0</v>
      </c>
      <c r="F19" s="17" t="s">
        <v>15</v>
      </c>
      <c r="G19" s="18" t="s">
        <v>29</v>
      </c>
    </row>
    <row r="20" spans="1:7" x14ac:dyDescent="0.25">
      <c r="A20" s="2">
        <v>217000000</v>
      </c>
      <c r="B20" s="2">
        <f>D5</f>
        <v>0</v>
      </c>
      <c r="C20" s="2">
        <f>D11</f>
        <v>0</v>
      </c>
      <c r="D20" s="2">
        <f>D17</f>
        <v>0</v>
      </c>
      <c r="E20" s="23">
        <f>SUM(B20+C20+D20)</f>
        <v>0</v>
      </c>
      <c r="F20" s="38">
        <f>E20*3%</f>
        <v>0</v>
      </c>
      <c r="G20" s="30">
        <f>E20*5%</f>
        <v>0</v>
      </c>
    </row>
    <row r="21" spans="1:7" x14ac:dyDescent="0.25">
      <c r="A21" s="4">
        <f>A20-E20</f>
        <v>217000000</v>
      </c>
    </row>
    <row r="23" spans="1:7" x14ac:dyDescent="0.25">
      <c r="A23" s="16" t="s">
        <v>10</v>
      </c>
      <c r="B23" s="18" t="s">
        <v>37</v>
      </c>
      <c r="C23" s="18" t="s">
        <v>38</v>
      </c>
      <c r="D23" s="18" t="s">
        <v>39</v>
      </c>
      <c r="E23" s="17" t="s">
        <v>0</v>
      </c>
      <c r="F23" s="17" t="s">
        <v>18</v>
      </c>
    </row>
    <row r="24" spans="1:7" x14ac:dyDescent="0.25">
      <c r="A24" s="5" t="s">
        <v>19</v>
      </c>
      <c r="B24" s="2"/>
      <c r="C24" s="2"/>
      <c r="D24" s="2"/>
      <c r="E24" s="23"/>
      <c r="F24" s="6">
        <v>0.03</v>
      </c>
    </row>
    <row r="26" spans="1:7" x14ac:dyDescent="0.25">
      <c r="D26" s="4"/>
    </row>
  </sheetData>
  <mergeCells count="6">
    <mergeCell ref="B2:B4"/>
    <mergeCell ref="A8:A11"/>
    <mergeCell ref="B8:B10"/>
    <mergeCell ref="A14:A16"/>
    <mergeCell ref="B14:B16"/>
    <mergeCell ref="A2:A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zoomScale="80" zoomScaleNormal="100" zoomScaleSheetLayoutView="80" workbookViewId="0">
      <selection activeCell="B24" sqref="B24:D24"/>
    </sheetView>
  </sheetViews>
  <sheetFormatPr defaultRowHeight="15" x14ac:dyDescent="0.25"/>
  <cols>
    <col min="1" max="1" width="14.28515625" bestFit="1" customWidth="1"/>
    <col min="2" max="2" width="17" bestFit="1" customWidth="1"/>
    <col min="3" max="3" width="15.140625" bestFit="1" customWidth="1"/>
    <col min="4" max="4" width="16.7109375" customWidth="1"/>
    <col min="5" max="5" width="19.28515625" customWidth="1"/>
    <col min="6" max="6" width="15.28515625" bestFit="1" customWidth="1"/>
    <col min="7" max="7" width="24.855468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20</v>
      </c>
    </row>
    <row r="2" spans="1:7" x14ac:dyDescent="0.25">
      <c r="A2" s="75" t="s">
        <v>33</v>
      </c>
      <c r="B2" s="73" t="s">
        <v>14</v>
      </c>
      <c r="C2" s="40">
        <f>D2+E2</f>
        <v>0</v>
      </c>
      <c r="D2" s="2"/>
      <c r="E2" s="2"/>
      <c r="F2" s="42"/>
      <c r="G2" s="52"/>
    </row>
    <row r="3" spans="1:7" x14ac:dyDescent="0.25">
      <c r="A3" s="76"/>
      <c r="B3" s="74"/>
      <c r="C3" s="40">
        <f>D3+E3</f>
        <v>0</v>
      </c>
      <c r="D3" s="2"/>
      <c r="E3" s="2"/>
      <c r="F3" s="42"/>
      <c r="G3" s="52"/>
    </row>
    <row r="4" spans="1:7" x14ac:dyDescent="0.25">
      <c r="A4" s="76"/>
      <c r="B4" s="74"/>
      <c r="C4" s="24"/>
      <c r="D4" s="2"/>
      <c r="E4" s="2"/>
      <c r="F4" s="42"/>
      <c r="G4" s="47"/>
    </row>
    <row r="5" spans="1:7" x14ac:dyDescent="0.25">
      <c r="A5" s="25"/>
      <c r="B5" s="10" t="s">
        <v>4</v>
      </c>
      <c r="C5" s="40">
        <f>D5+E5</f>
        <v>0</v>
      </c>
      <c r="D5" s="2">
        <f>SUM(D2:D4)</f>
        <v>0</v>
      </c>
      <c r="E5" s="8">
        <f>SUM(E2:E4)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10</v>
      </c>
      <c r="F7" s="44" t="s">
        <v>7</v>
      </c>
      <c r="G7" s="39" t="s">
        <v>20</v>
      </c>
    </row>
    <row r="8" spans="1:7" ht="15" customHeight="1" x14ac:dyDescent="0.25">
      <c r="A8" s="75" t="s">
        <v>34</v>
      </c>
      <c r="B8" s="37" t="s">
        <v>14</v>
      </c>
      <c r="C8" s="40">
        <f>D8+E8</f>
        <v>0</v>
      </c>
      <c r="D8" s="2"/>
      <c r="E8" s="2"/>
      <c r="F8" s="42"/>
      <c r="G8" s="52"/>
    </row>
    <row r="9" spans="1:7" ht="15" customHeight="1" x14ac:dyDescent="0.25">
      <c r="A9" s="76"/>
      <c r="B9" s="54"/>
      <c r="C9" s="40">
        <f t="shared" ref="C9:C10" si="0">D9+E9</f>
        <v>0</v>
      </c>
      <c r="D9" s="2"/>
      <c r="E9" s="2"/>
      <c r="F9" s="42"/>
      <c r="G9" s="52"/>
    </row>
    <row r="10" spans="1:7" ht="15" customHeight="1" x14ac:dyDescent="0.25">
      <c r="A10" s="76"/>
      <c r="B10" s="54"/>
      <c r="C10" s="40">
        <f t="shared" si="0"/>
        <v>0</v>
      </c>
      <c r="D10" s="2"/>
      <c r="E10" s="2"/>
      <c r="F10" s="42"/>
      <c r="G10" s="52"/>
    </row>
    <row r="11" spans="1:7" x14ac:dyDescent="0.25">
      <c r="A11" s="77"/>
      <c r="B11" s="11" t="s">
        <v>4</v>
      </c>
      <c r="C11" s="51">
        <f>SUM(C8:C10)</f>
        <v>0</v>
      </c>
      <c r="D11" s="2">
        <f>SUM(D8:D10)</f>
        <v>0</v>
      </c>
      <c r="E11" s="3">
        <f>SUM(E8:E10)</f>
        <v>0</v>
      </c>
      <c r="F11" s="20"/>
      <c r="G11" s="48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21</v>
      </c>
    </row>
    <row r="14" spans="1:7" ht="15" customHeight="1" x14ac:dyDescent="0.25">
      <c r="A14" s="75" t="s">
        <v>35</v>
      </c>
      <c r="B14" s="73" t="s">
        <v>14</v>
      </c>
      <c r="C14" s="40">
        <f>D14+E14</f>
        <v>0</v>
      </c>
      <c r="D14" s="2"/>
      <c r="E14" s="4"/>
      <c r="F14" s="62"/>
      <c r="G14" s="63"/>
    </row>
    <row r="15" spans="1:7" ht="15" customHeight="1" x14ac:dyDescent="0.25">
      <c r="A15" s="76"/>
      <c r="B15" s="74"/>
      <c r="C15" s="40">
        <f>D15+E15</f>
        <v>0</v>
      </c>
      <c r="D15" s="2"/>
      <c r="E15" s="2"/>
      <c r="F15" s="42"/>
      <c r="G15" s="52"/>
    </row>
    <row r="16" spans="1:7" ht="15" customHeight="1" x14ac:dyDescent="0.25">
      <c r="A16" s="76"/>
      <c r="B16" s="74"/>
      <c r="C16" s="40">
        <f>D16+E16</f>
        <v>0</v>
      </c>
      <c r="D16" s="2"/>
      <c r="E16" s="2"/>
      <c r="F16" s="42"/>
      <c r="G16" s="52"/>
    </row>
    <row r="17" spans="1:7" ht="15" customHeight="1" x14ac:dyDescent="0.25">
      <c r="A17" s="76"/>
      <c r="B17" s="83"/>
      <c r="C17" s="1"/>
      <c r="D17" s="36"/>
      <c r="E17" s="2"/>
      <c r="F17" s="28"/>
      <c r="G17" s="46"/>
    </row>
    <row r="18" spans="1:7" x14ac:dyDescent="0.25">
      <c r="A18" s="25"/>
      <c r="B18" s="11" t="s">
        <v>4</v>
      </c>
      <c r="C18" s="40">
        <f t="shared" ref="C18" si="1">D18+E18</f>
        <v>0</v>
      </c>
      <c r="D18" s="2">
        <f>SUM(D14:D17)</f>
        <v>0</v>
      </c>
      <c r="E18" s="3">
        <f>SUM(E14:E17)</f>
        <v>0</v>
      </c>
      <c r="F18" s="3"/>
      <c r="G18" s="48"/>
    </row>
    <row r="19" spans="1:7" x14ac:dyDescent="0.25">
      <c r="C19" s="15"/>
      <c r="D19" s="13"/>
      <c r="E19" s="14"/>
    </row>
    <row r="20" spans="1:7" x14ac:dyDescent="0.25">
      <c r="A20" s="16" t="s">
        <v>9</v>
      </c>
      <c r="B20" s="18" t="s">
        <v>37</v>
      </c>
      <c r="C20" s="18" t="s">
        <v>38</v>
      </c>
      <c r="D20" s="18" t="s">
        <v>39</v>
      </c>
      <c r="E20" s="17" t="s">
        <v>0</v>
      </c>
      <c r="F20" s="57" t="s">
        <v>27</v>
      </c>
      <c r="G20" s="56" t="s">
        <v>26</v>
      </c>
    </row>
    <row r="21" spans="1:7" x14ac:dyDescent="0.25">
      <c r="A21" s="5">
        <v>333000000</v>
      </c>
      <c r="B21" s="2">
        <f>D5</f>
        <v>0</v>
      </c>
      <c r="C21" s="2">
        <f>D11</f>
        <v>0</v>
      </c>
      <c r="D21" s="2">
        <f>D18</f>
        <v>0</v>
      </c>
      <c r="E21" s="23">
        <f>SUM(B21:D21)</f>
        <v>0</v>
      </c>
      <c r="F21" s="68">
        <f>E21*3%</f>
        <v>0</v>
      </c>
      <c r="G21" s="66">
        <f>E21*5%</f>
        <v>0</v>
      </c>
    </row>
    <row r="22" spans="1:7" x14ac:dyDescent="0.25">
      <c r="A22" s="4">
        <f>A21-E21</f>
        <v>333000000</v>
      </c>
    </row>
    <row r="24" spans="1:7" x14ac:dyDescent="0.25">
      <c r="A24" s="16" t="s">
        <v>10</v>
      </c>
      <c r="B24" s="18" t="s">
        <v>37</v>
      </c>
      <c r="C24" s="18" t="s">
        <v>38</v>
      </c>
      <c r="D24" s="18" t="s">
        <v>39</v>
      </c>
      <c r="E24" s="17" t="s">
        <v>0</v>
      </c>
      <c r="F24" s="17" t="s">
        <v>15</v>
      </c>
      <c r="G24" s="56" t="s">
        <v>26</v>
      </c>
    </row>
    <row r="25" spans="1:7" x14ac:dyDescent="0.25">
      <c r="A25" s="5">
        <v>167000000</v>
      </c>
      <c r="B25" s="2">
        <f>E5</f>
        <v>0</v>
      </c>
      <c r="C25" s="2">
        <f>E11</f>
        <v>0</v>
      </c>
      <c r="D25" s="2">
        <f>E18</f>
        <v>0</v>
      </c>
      <c r="E25" s="23">
        <f>SUM(B25:D25)</f>
        <v>0</v>
      </c>
      <c r="F25" s="38">
        <f>E25*3%</f>
        <v>0</v>
      </c>
      <c r="G25" s="58">
        <f>E25*5%</f>
        <v>0</v>
      </c>
    </row>
    <row r="26" spans="1:7" x14ac:dyDescent="0.25">
      <c r="A26" s="4">
        <f>A25-E25</f>
        <v>167000000</v>
      </c>
      <c r="E26" s="85" t="s">
        <v>31</v>
      </c>
      <c r="F26" s="85"/>
      <c r="G26" s="69">
        <f>G25+G21</f>
        <v>0</v>
      </c>
    </row>
    <row r="27" spans="1:7" x14ac:dyDescent="0.25">
      <c r="D27" s="4"/>
      <c r="G27" s="50">
        <f>(G25*11%)+G25</f>
        <v>0</v>
      </c>
    </row>
    <row r="28" spans="1:7" x14ac:dyDescent="0.25">
      <c r="G28" s="50">
        <f>G27-(G27*2%)</f>
        <v>0</v>
      </c>
    </row>
  </sheetData>
  <mergeCells count="6">
    <mergeCell ref="E26:F26"/>
    <mergeCell ref="A2:A4"/>
    <mergeCell ref="B2:B4"/>
    <mergeCell ref="A8:A11"/>
    <mergeCell ref="A14:A17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00" workbookViewId="0">
      <selection activeCell="F27" sqref="F27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9</v>
      </c>
      <c r="E1" s="34" t="s">
        <v>10</v>
      </c>
      <c r="F1" s="22" t="s">
        <v>6</v>
      </c>
      <c r="G1" s="39" t="s">
        <v>16</v>
      </c>
    </row>
    <row r="2" spans="1:7" x14ac:dyDescent="0.25">
      <c r="A2" s="75" t="s">
        <v>33</v>
      </c>
      <c r="B2" s="73" t="s">
        <v>22</v>
      </c>
      <c r="C2" s="40">
        <f>D2+E2</f>
        <v>13251017</v>
      </c>
      <c r="D2" s="4">
        <v>8974898.1099999994</v>
      </c>
      <c r="E2" s="4">
        <v>4276118.8900000006</v>
      </c>
      <c r="F2" s="62">
        <v>1230724005</v>
      </c>
      <c r="G2" s="63">
        <v>45131</v>
      </c>
    </row>
    <row r="3" spans="1:7" x14ac:dyDescent="0.25">
      <c r="A3" s="76"/>
      <c r="B3" s="74"/>
      <c r="C3" s="40">
        <f>D3+E3</f>
        <v>0</v>
      </c>
      <c r="D3" s="2"/>
      <c r="E3" s="2"/>
      <c r="F3" s="42"/>
      <c r="G3" s="52"/>
    </row>
    <row r="4" spans="1:7" x14ac:dyDescent="0.25">
      <c r="A4" s="76"/>
      <c r="B4" s="10" t="s">
        <v>4</v>
      </c>
      <c r="C4" s="55">
        <f>SUM(C2:C3)</f>
        <v>13251017</v>
      </c>
      <c r="D4" s="2">
        <f>SUM(D2:D3)</f>
        <v>8974898.1099999994</v>
      </c>
      <c r="E4" s="8">
        <f>SUM(E2:E3)</f>
        <v>4276118.8900000006</v>
      </c>
      <c r="F4" s="29"/>
      <c r="G4" s="48"/>
    </row>
    <row r="5" spans="1:7" ht="15.75" thickBot="1" x14ac:dyDescent="0.3">
      <c r="C5" s="12"/>
      <c r="D5" s="13"/>
      <c r="E5" s="13"/>
      <c r="F5" s="19"/>
    </row>
    <row r="6" spans="1:7" x14ac:dyDescent="0.25">
      <c r="A6" s="7" t="s">
        <v>1</v>
      </c>
      <c r="B6" s="9" t="s">
        <v>2</v>
      </c>
      <c r="C6" s="34" t="s">
        <v>3</v>
      </c>
      <c r="D6" s="34" t="s">
        <v>9</v>
      </c>
      <c r="E6" s="34" t="s">
        <v>23</v>
      </c>
      <c r="F6" s="44" t="s">
        <v>7</v>
      </c>
      <c r="G6" s="39" t="s">
        <v>16</v>
      </c>
    </row>
    <row r="7" spans="1:7" x14ac:dyDescent="0.25">
      <c r="A7" s="75" t="s">
        <v>34</v>
      </c>
      <c r="B7" s="79" t="s">
        <v>22</v>
      </c>
      <c r="C7" s="40">
        <f>D7+E7</f>
        <v>12365441.130000001</v>
      </c>
      <c r="D7" s="4">
        <v>6053199.6700000009</v>
      </c>
      <c r="E7" s="4">
        <v>6312241.46</v>
      </c>
      <c r="F7" s="62">
        <v>1230829002</v>
      </c>
      <c r="G7" s="63">
        <v>45167</v>
      </c>
    </row>
    <row r="8" spans="1:7" x14ac:dyDescent="0.25">
      <c r="A8" s="76"/>
      <c r="B8" s="80"/>
      <c r="C8" s="40">
        <f>D8+E8</f>
        <v>0</v>
      </c>
      <c r="D8" s="2"/>
      <c r="E8" s="2"/>
      <c r="F8" s="31"/>
      <c r="G8" s="33"/>
    </row>
    <row r="9" spans="1:7" x14ac:dyDescent="0.25">
      <c r="A9" s="76"/>
      <c r="B9" s="80"/>
      <c r="C9" s="26"/>
      <c r="D9" s="2"/>
      <c r="E9" s="27"/>
      <c r="F9" s="28"/>
      <c r="G9" s="46"/>
    </row>
    <row r="10" spans="1:7" x14ac:dyDescent="0.25">
      <c r="A10" s="77"/>
      <c r="B10" s="11" t="s">
        <v>4</v>
      </c>
      <c r="C10" s="40">
        <f>D10+E10</f>
        <v>12365441.130000001</v>
      </c>
      <c r="D10" s="2">
        <f>SUM(D7:D9)</f>
        <v>6053199.6700000009</v>
      </c>
      <c r="E10" s="2">
        <f>SUM(E7:E9)</f>
        <v>6312241.46</v>
      </c>
      <c r="F10" s="20"/>
    </row>
    <row r="11" spans="1:7" x14ac:dyDescent="0.25">
      <c r="C11" s="15"/>
      <c r="D11" s="13"/>
      <c r="E11" s="14"/>
      <c r="F11" s="21"/>
    </row>
    <row r="12" spans="1:7" x14ac:dyDescent="0.25">
      <c r="A12" s="7" t="s">
        <v>1</v>
      </c>
      <c r="B12" s="9" t="s">
        <v>2</v>
      </c>
      <c r="C12" s="34" t="s">
        <v>3</v>
      </c>
      <c r="D12" s="34" t="s">
        <v>9</v>
      </c>
      <c r="E12" s="34" t="s">
        <v>10</v>
      </c>
      <c r="F12" s="22" t="s">
        <v>7</v>
      </c>
      <c r="G12" s="39" t="s">
        <v>16</v>
      </c>
    </row>
    <row r="13" spans="1:7" x14ac:dyDescent="0.25">
      <c r="A13" s="75" t="s">
        <v>35</v>
      </c>
      <c r="B13" s="79" t="s">
        <v>22</v>
      </c>
      <c r="C13" s="40">
        <f>D13+E13</f>
        <v>14227166.119999999</v>
      </c>
      <c r="D13" s="4">
        <v>6811073.629999999</v>
      </c>
      <c r="E13" s="4">
        <v>7416092.4900000002</v>
      </c>
      <c r="F13" s="62">
        <v>1230930002</v>
      </c>
      <c r="G13" s="63">
        <v>45199</v>
      </c>
    </row>
    <row r="14" spans="1:7" x14ac:dyDescent="0.25">
      <c r="A14" s="76"/>
      <c r="B14" s="80"/>
      <c r="C14" s="40">
        <f>D14+E14</f>
        <v>0</v>
      </c>
      <c r="D14" s="2"/>
      <c r="E14" s="2"/>
      <c r="F14" s="42"/>
      <c r="G14" s="52"/>
    </row>
    <row r="15" spans="1:7" x14ac:dyDescent="0.25">
      <c r="A15" s="76"/>
      <c r="B15" s="80"/>
      <c r="C15" s="26"/>
      <c r="D15" s="2"/>
      <c r="E15" s="2"/>
      <c r="F15" s="28"/>
      <c r="G15" s="46"/>
    </row>
    <row r="16" spans="1:7" x14ac:dyDescent="0.25">
      <c r="A16" s="76"/>
      <c r="B16" s="81"/>
      <c r="C16" s="1"/>
      <c r="D16" s="2"/>
      <c r="E16" s="2"/>
      <c r="F16" s="28"/>
      <c r="G16" s="46"/>
    </row>
    <row r="17" spans="1:6" x14ac:dyDescent="0.25">
      <c r="A17" s="25"/>
      <c r="B17" s="11" t="s">
        <v>4</v>
      </c>
      <c r="C17" s="40">
        <f>D17+E17</f>
        <v>14227166.119999999</v>
      </c>
      <c r="D17" s="45">
        <f>SUM(D13:D16)</f>
        <v>6811073.629999999</v>
      </c>
      <c r="E17" s="32">
        <f>SUM(E13:E16)</f>
        <v>7416092.4900000002</v>
      </c>
      <c r="F17" s="32"/>
    </row>
    <row r="18" spans="1:6" x14ac:dyDescent="0.25">
      <c r="C18" s="15"/>
      <c r="D18" s="13"/>
      <c r="E18" s="14"/>
    </row>
    <row r="19" spans="1:6" x14ac:dyDescent="0.25">
      <c r="A19" s="16" t="s">
        <v>24</v>
      </c>
      <c r="B19" s="18" t="s">
        <v>37</v>
      </c>
      <c r="C19" s="18" t="s">
        <v>38</v>
      </c>
      <c r="D19" s="18" t="s">
        <v>39</v>
      </c>
      <c r="E19" s="17" t="s">
        <v>0</v>
      </c>
      <c r="F19" s="17">
        <v>0.03</v>
      </c>
    </row>
    <row r="20" spans="1:6" x14ac:dyDescent="0.25">
      <c r="A20" s="5"/>
      <c r="B20" s="2">
        <f>C4</f>
        <v>13251017</v>
      </c>
      <c r="C20" s="2">
        <f>C10</f>
        <v>12365441.130000001</v>
      </c>
      <c r="D20" s="2">
        <f>C17</f>
        <v>14227166.119999999</v>
      </c>
      <c r="E20" s="23">
        <f>SUM(B20:D20)</f>
        <v>39843624.25</v>
      </c>
      <c r="F20" s="38">
        <f>E20*3%</f>
        <v>1195308.7275</v>
      </c>
    </row>
    <row r="23" spans="1:6" x14ac:dyDescent="0.25">
      <c r="D23" s="4"/>
      <c r="E23" s="50"/>
    </row>
  </sheetData>
  <mergeCells count="6">
    <mergeCell ref="B2:B3"/>
    <mergeCell ref="A7:A10"/>
    <mergeCell ref="B7:B9"/>
    <mergeCell ref="A13:A16"/>
    <mergeCell ref="B13:B16"/>
    <mergeCell ref="A2:A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7" t="s">
        <v>1</v>
      </c>
      <c r="B2" s="9" t="s">
        <v>2</v>
      </c>
      <c r="C2" s="34" t="s">
        <v>3</v>
      </c>
      <c r="D2" s="34" t="s">
        <v>9</v>
      </c>
      <c r="E2" s="34" t="s">
        <v>10</v>
      </c>
      <c r="F2" s="22" t="s">
        <v>6</v>
      </c>
      <c r="G2" s="39" t="s">
        <v>16</v>
      </c>
    </row>
    <row r="3" spans="1:7" ht="15" customHeight="1" x14ac:dyDescent="0.25">
      <c r="A3" s="75" t="s">
        <v>33</v>
      </c>
      <c r="B3" s="86" t="s">
        <v>36</v>
      </c>
      <c r="C3" s="40">
        <f>D3+E3</f>
        <v>1192111.56</v>
      </c>
      <c r="D3" s="4">
        <v>1192111.56</v>
      </c>
      <c r="E3" s="2"/>
      <c r="F3" s="62">
        <v>1230705001</v>
      </c>
      <c r="G3" s="63">
        <v>45112</v>
      </c>
    </row>
    <row r="4" spans="1:7" ht="30" customHeight="1" x14ac:dyDescent="0.25">
      <c r="A4" s="76"/>
      <c r="B4" s="87"/>
      <c r="C4" s="40">
        <f>D4+E4</f>
        <v>0</v>
      </c>
      <c r="D4" s="2"/>
      <c r="E4" s="2"/>
      <c r="F4" s="42"/>
      <c r="G4" s="52"/>
    </row>
    <row r="5" spans="1:7" ht="26.25" customHeight="1" x14ac:dyDescent="0.25">
      <c r="A5" s="76"/>
      <c r="B5" s="10" t="s">
        <v>4</v>
      </c>
      <c r="C5" s="55">
        <f>SUM(C3:C4)</f>
        <v>1192111.56</v>
      </c>
      <c r="D5" s="2">
        <f>SUM(D3:D4)</f>
        <v>1192111.56</v>
      </c>
      <c r="E5" s="8">
        <f>SUM(E3:E4)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23</v>
      </c>
      <c r="F7" s="44" t="s">
        <v>7</v>
      </c>
      <c r="G7" s="39" t="s">
        <v>16</v>
      </c>
    </row>
    <row r="8" spans="1:7" ht="15" customHeight="1" x14ac:dyDescent="0.25">
      <c r="A8" s="75" t="s">
        <v>34</v>
      </c>
      <c r="B8" s="79" t="s">
        <v>36</v>
      </c>
      <c r="C8" s="40">
        <f>D8+E8</f>
        <v>4157314.5200000005</v>
      </c>
      <c r="D8" s="2">
        <v>4157314.5200000005</v>
      </c>
      <c r="E8" s="2"/>
      <c r="F8" s="42">
        <v>1230803001</v>
      </c>
      <c r="G8" s="52">
        <v>45141</v>
      </c>
    </row>
    <row r="9" spans="1:7" ht="15" customHeight="1" x14ac:dyDescent="0.25">
      <c r="A9" s="76"/>
      <c r="B9" s="80"/>
      <c r="C9" s="40">
        <f>D9+E9</f>
        <v>0</v>
      </c>
      <c r="D9" s="2"/>
      <c r="E9" s="2"/>
      <c r="F9" s="28"/>
      <c r="G9" s="46"/>
    </row>
    <row r="10" spans="1:7" ht="15" customHeight="1" x14ac:dyDescent="0.25">
      <c r="A10" s="76"/>
      <c r="B10" s="81"/>
      <c r="C10" s="26"/>
      <c r="D10" s="2"/>
      <c r="E10" s="27"/>
      <c r="F10" s="28"/>
      <c r="G10" s="46"/>
    </row>
    <row r="11" spans="1:7" x14ac:dyDescent="0.25">
      <c r="A11" s="77"/>
      <c r="B11" s="11" t="s">
        <v>4</v>
      </c>
      <c r="C11" s="40">
        <f>D11+E11</f>
        <v>4157314.5200000005</v>
      </c>
      <c r="D11" s="2">
        <f>SUM(D8:D10)</f>
        <v>4157314.5200000005</v>
      </c>
      <c r="E11" s="2">
        <f>SUM(E8:E10)</f>
        <v>0</v>
      </c>
      <c r="F11" s="20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5" t="s">
        <v>35</v>
      </c>
      <c r="B14" s="86" t="s">
        <v>36</v>
      </c>
      <c r="C14" s="40">
        <f>D14+E14</f>
        <v>3636687.8800000004</v>
      </c>
      <c r="D14" s="2">
        <v>3636687.8800000004</v>
      </c>
      <c r="E14" s="2"/>
      <c r="F14" s="42">
        <v>1230911006</v>
      </c>
      <c r="G14" s="52">
        <v>45180</v>
      </c>
    </row>
    <row r="15" spans="1:7" ht="15" customHeight="1" x14ac:dyDescent="0.25">
      <c r="A15" s="76"/>
      <c r="B15" s="88"/>
      <c r="C15" s="40">
        <f>D15+E15</f>
        <v>0</v>
      </c>
      <c r="D15" s="2"/>
      <c r="E15" s="2"/>
      <c r="F15" s="42"/>
      <c r="G15" s="52"/>
    </row>
    <row r="16" spans="1:7" ht="15" customHeight="1" x14ac:dyDescent="0.25">
      <c r="A16" s="76"/>
      <c r="B16" s="88"/>
      <c r="C16" s="26"/>
      <c r="D16" s="2"/>
      <c r="E16" s="2"/>
      <c r="F16" s="28"/>
      <c r="G16" s="46"/>
    </row>
    <row r="17" spans="1:7" ht="15" customHeight="1" x14ac:dyDescent="0.25">
      <c r="A17" s="76"/>
      <c r="B17" s="87"/>
      <c r="C17" s="1"/>
      <c r="D17" s="2"/>
      <c r="E17" s="2"/>
      <c r="F17" s="28"/>
      <c r="G17" s="46"/>
    </row>
    <row r="18" spans="1:7" x14ac:dyDescent="0.25">
      <c r="A18" s="25"/>
      <c r="B18" s="11" t="s">
        <v>4</v>
      </c>
      <c r="C18" s="40">
        <f>D18+E18</f>
        <v>3636687.8800000004</v>
      </c>
      <c r="D18" s="45">
        <f>SUM(D14:D17)</f>
        <v>3636687.8800000004</v>
      </c>
      <c r="E18" s="32">
        <f>SUM(E14:E17)</f>
        <v>0</v>
      </c>
      <c r="F18" s="32"/>
    </row>
    <row r="19" spans="1:7" x14ac:dyDescent="0.25">
      <c r="C19" s="15"/>
      <c r="D19" s="13"/>
      <c r="E19" s="14"/>
    </row>
    <row r="20" spans="1:7" x14ac:dyDescent="0.25">
      <c r="A20" s="16" t="s">
        <v>24</v>
      </c>
      <c r="B20" s="18" t="s">
        <v>37</v>
      </c>
      <c r="C20" s="18" t="s">
        <v>38</v>
      </c>
      <c r="D20" s="18" t="s">
        <v>39</v>
      </c>
      <c r="E20" s="17" t="s">
        <v>0</v>
      </c>
      <c r="F20" s="17">
        <v>0.03</v>
      </c>
    </row>
    <row r="21" spans="1:7" x14ac:dyDescent="0.25">
      <c r="A21" s="5"/>
      <c r="B21" s="2">
        <f>C5</f>
        <v>1192111.56</v>
      </c>
      <c r="C21" s="2">
        <f>C11</f>
        <v>4157314.5200000005</v>
      </c>
      <c r="D21" s="2">
        <f>C18</f>
        <v>3636687.8800000004</v>
      </c>
      <c r="E21" s="23">
        <f>SUM(B21:D21)</f>
        <v>8986113.9600000009</v>
      </c>
      <c r="F21" s="38">
        <f>E21*3%</f>
        <v>269583.41880000004</v>
      </c>
    </row>
    <row r="24" spans="1:7" x14ac:dyDescent="0.25">
      <c r="D24" s="4"/>
      <c r="E24" s="50"/>
    </row>
  </sheetData>
  <mergeCells count="6">
    <mergeCell ref="A3:A5"/>
    <mergeCell ref="B3:B4"/>
    <mergeCell ref="A8:A11"/>
    <mergeCell ref="B8:B10"/>
    <mergeCell ref="A14:A17"/>
    <mergeCell ref="B14:B17"/>
  </mergeCells>
  <pageMargins left="0.7" right="0.7" top="0.75" bottom="0.75" header="0.3" footer="0.3"/>
  <pageSetup paperSize="9" scale="7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view="pageBreakPreview" topLeftCell="A6" zoomScaleNormal="100" zoomScaleSheetLayoutView="100" workbookViewId="0">
      <selection activeCell="F14" sqref="F14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7" t="s">
        <v>1</v>
      </c>
      <c r="B2" s="9" t="s">
        <v>2</v>
      </c>
      <c r="C2" s="34" t="s">
        <v>3</v>
      </c>
      <c r="D2" s="34" t="s">
        <v>9</v>
      </c>
      <c r="E2" s="34" t="s">
        <v>10</v>
      </c>
      <c r="F2" s="22" t="s">
        <v>6</v>
      </c>
      <c r="G2" s="39" t="s">
        <v>16</v>
      </c>
    </row>
    <row r="3" spans="1:7" ht="15" customHeight="1" x14ac:dyDescent="0.25">
      <c r="A3" s="75" t="s">
        <v>33</v>
      </c>
      <c r="B3" s="86" t="s">
        <v>40</v>
      </c>
      <c r="C3" s="40">
        <f>D3+E3</f>
        <v>0</v>
      </c>
      <c r="D3" s="4"/>
      <c r="E3" s="2"/>
      <c r="F3" s="62"/>
      <c r="G3" s="63"/>
    </row>
    <row r="4" spans="1:7" ht="30" customHeight="1" x14ac:dyDescent="0.25">
      <c r="A4" s="76"/>
      <c r="B4" s="87"/>
      <c r="C4" s="40">
        <f>D4+E4</f>
        <v>0</v>
      </c>
      <c r="D4" s="2"/>
      <c r="E4" s="2"/>
      <c r="F4" s="42"/>
      <c r="G4" s="52"/>
    </row>
    <row r="5" spans="1:7" ht="26.25" customHeight="1" x14ac:dyDescent="0.25">
      <c r="A5" s="76"/>
      <c r="B5" s="10" t="s">
        <v>4</v>
      </c>
      <c r="C5" s="55">
        <f>SUM(C3:C4)</f>
        <v>0</v>
      </c>
      <c r="D5" s="2">
        <f>SUM(D3:D4)</f>
        <v>0</v>
      </c>
      <c r="E5" s="8">
        <f>SUM(E3:E4)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23</v>
      </c>
      <c r="F7" s="44" t="s">
        <v>7</v>
      </c>
      <c r="G7" s="39" t="s">
        <v>16</v>
      </c>
    </row>
    <row r="8" spans="1:7" ht="15" customHeight="1" x14ac:dyDescent="0.25">
      <c r="A8" s="75" t="s">
        <v>34</v>
      </c>
      <c r="B8" s="86" t="s">
        <v>40</v>
      </c>
      <c r="C8" s="40">
        <f>D8+E8</f>
        <v>0</v>
      </c>
      <c r="D8" s="2"/>
      <c r="E8" s="2"/>
      <c r="F8" s="42"/>
      <c r="G8" s="52"/>
    </row>
    <row r="9" spans="1:7" ht="15" customHeight="1" x14ac:dyDescent="0.25">
      <c r="A9" s="76"/>
      <c r="B9" s="88"/>
      <c r="C9" s="40">
        <f>D9+E9</f>
        <v>0</v>
      </c>
      <c r="D9" s="2"/>
      <c r="E9" s="2"/>
      <c r="F9" s="28"/>
      <c r="G9" s="46"/>
    </row>
    <row r="10" spans="1:7" ht="15" customHeight="1" x14ac:dyDescent="0.25">
      <c r="A10" s="76"/>
      <c r="B10" s="87"/>
      <c r="C10" s="26"/>
      <c r="D10" s="2"/>
      <c r="E10" s="27"/>
      <c r="F10" s="28"/>
      <c r="G10" s="46"/>
    </row>
    <row r="11" spans="1:7" x14ac:dyDescent="0.25">
      <c r="A11" s="77"/>
      <c r="B11" s="11" t="s">
        <v>4</v>
      </c>
      <c r="C11" s="40">
        <f>D11+E11</f>
        <v>0</v>
      </c>
      <c r="D11" s="2">
        <f>SUM(D8:D10)</f>
        <v>0</v>
      </c>
      <c r="E11" s="2">
        <f>SUM(E8:E10)</f>
        <v>0</v>
      </c>
      <c r="F11" s="20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5" t="s">
        <v>35</v>
      </c>
      <c r="B14" s="86" t="s">
        <v>40</v>
      </c>
      <c r="C14" s="40">
        <f>D14+E14</f>
        <v>3233958.8299999996</v>
      </c>
      <c r="D14" s="2">
        <v>1886899.6899999997</v>
      </c>
      <c r="E14" s="2">
        <v>1347059.14</v>
      </c>
      <c r="F14" s="42">
        <v>1230904002</v>
      </c>
      <c r="G14" s="52">
        <v>45173</v>
      </c>
    </row>
    <row r="15" spans="1:7" ht="15" customHeight="1" x14ac:dyDescent="0.25">
      <c r="A15" s="76"/>
      <c r="B15" s="88"/>
      <c r="C15" s="40">
        <f t="shared" ref="C15:C20" si="0">D15+E15</f>
        <v>2055286.24</v>
      </c>
      <c r="D15" s="2">
        <v>2055286.24</v>
      </c>
      <c r="E15" s="2"/>
      <c r="F15" s="42">
        <v>1230907001</v>
      </c>
      <c r="G15" s="52">
        <v>45176</v>
      </c>
    </row>
    <row r="16" spans="1:7" ht="15" customHeight="1" x14ac:dyDescent="0.25">
      <c r="A16" s="76"/>
      <c r="B16" s="88"/>
      <c r="C16" s="40">
        <f t="shared" si="0"/>
        <v>3228495.37</v>
      </c>
      <c r="D16" s="2">
        <v>915669.08000000007</v>
      </c>
      <c r="E16" s="2">
        <v>2312826.29</v>
      </c>
      <c r="F16" s="42">
        <v>1230911005</v>
      </c>
      <c r="G16" s="52">
        <v>45180</v>
      </c>
    </row>
    <row r="17" spans="1:7" ht="15" customHeight="1" x14ac:dyDescent="0.25">
      <c r="A17" s="76"/>
      <c r="B17" s="88"/>
      <c r="C17" s="40">
        <f t="shared" si="0"/>
        <v>6829890.4199999999</v>
      </c>
      <c r="D17" s="2">
        <v>6130829.2400000002</v>
      </c>
      <c r="E17" s="2">
        <v>699061.17999999993</v>
      </c>
      <c r="F17" s="42">
        <v>1230911009</v>
      </c>
      <c r="G17" s="52">
        <v>45180</v>
      </c>
    </row>
    <row r="18" spans="1:7" ht="15" customHeight="1" x14ac:dyDescent="0.25">
      <c r="A18" s="76"/>
      <c r="B18" s="88"/>
      <c r="C18" s="40">
        <f t="shared" si="0"/>
        <v>2443949.3200000003</v>
      </c>
      <c r="D18" s="2">
        <v>1744888.1400000001</v>
      </c>
      <c r="E18" s="2">
        <v>699061.17999999993</v>
      </c>
      <c r="F18" s="42">
        <v>1230912001</v>
      </c>
      <c r="G18" s="52">
        <v>45181</v>
      </c>
    </row>
    <row r="19" spans="1:7" ht="15" customHeight="1" x14ac:dyDescent="0.25">
      <c r="A19" s="76"/>
      <c r="B19" s="88"/>
      <c r="C19" s="40">
        <f t="shared" si="0"/>
        <v>838217.88</v>
      </c>
      <c r="D19" s="2">
        <v>838217.88</v>
      </c>
      <c r="E19" s="2"/>
      <c r="F19" s="42">
        <v>1230915002</v>
      </c>
      <c r="G19" s="52">
        <v>45184</v>
      </c>
    </row>
    <row r="20" spans="1:7" ht="15" customHeight="1" x14ac:dyDescent="0.25">
      <c r="A20" s="76"/>
      <c r="B20" s="88"/>
      <c r="C20" s="40">
        <f t="shared" si="0"/>
        <v>1386605.62</v>
      </c>
      <c r="D20" s="2">
        <v>375118.14</v>
      </c>
      <c r="E20" s="2">
        <v>1011487.48</v>
      </c>
      <c r="F20" s="42">
        <v>1230922001</v>
      </c>
      <c r="G20" s="52">
        <v>45191</v>
      </c>
    </row>
    <row r="21" spans="1:7" ht="15" customHeight="1" x14ac:dyDescent="0.25">
      <c r="A21" s="76"/>
      <c r="B21" s="87"/>
      <c r="C21" s="1"/>
      <c r="D21" s="2"/>
      <c r="E21" s="2"/>
      <c r="F21" s="28"/>
      <c r="G21" s="46"/>
    </row>
    <row r="22" spans="1:7" x14ac:dyDescent="0.25">
      <c r="A22" s="25"/>
      <c r="B22" s="11" t="s">
        <v>4</v>
      </c>
      <c r="C22" s="40">
        <f>D22+E22</f>
        <v>20016403.68</v>
      </c>
      <c r="D22" s="45">
        <f>SUM(D14:D21)</f>
        <v>13946908.410000002</v>
      </c>
      <c r="E22" s="32">
        <f>SUM(E14:E21)</f>
        <v>6069495.2699999996</v>
      </c>
      <c r="F22" s="32"/>
    </row>
    <row r="23" spans="1:7" x14ac:dyDescent="0.25">
      <c r="C23" s="15"/>
      <c r="D23" s="13"/>
      <c r="E23" s="14"/>
    </row>
    <row r="24" spans="1:7" x14ac:dyDescent="0.25">
      <c r="A24" s="16" t="s">
        <v>24</v>
      </c>
      <c r="B24" s="18" t="s">
        <v>37</v>
      </c>
      <c r="C24" s="18" t="s">
        <v>38</v>
      </c>
      <c r="D24" s="18" t="s">
        <v>39</v>
      </c>
      <c r="E24" s="17" t="s">
        <v>0</v>
      </c>
      <c r="F24" s="17">
        <v>0.03</v>
      </c>
    </row>
    <row r="25" spans="1:7" x14ac:dyDescent="0.25">
      <c r="A25" s="5"/>
      <c r="B25" s="2">
        <f>C5</f>
        <v>0</v>
      </c>
      <c r="C25" s="2">
        <f>C11</f>
        <v>0</v>
      </c>
      <c r="D25" s="2">
        <f>C22</f>
        <v>20016403.68</v>
      </c>
      <c r="E25" s="23">
        <f>SUM(B25:D25)</f>
        <v>20016403.68</v>
      </c>
      <c r="F25" s="38">
        <f>E25*3%</f>
        <v>600492.11040000001</v>
      </c>
    </row>
    <row r="28" spans="1:7" x14ac:dyDescent="0.25">
      <c r="D28" s="4"/>
      <c r="E28" s="50"/>
    </row>
  </sheetData>
  <mergeCells count="6">
    <mergeCell ref="A3:A5"/>
    <mergeCell ref="B3:B4"/>
    <mergeCell ref="A8:A11"/>
    <mergeCell ref="B8:B10"/>
    <mergeCell ref="A14:A21"/>
    <mergeCell ref="B14:B21"/>
  </mergeCells>
  <pageMargins left="0.7" right="0.7" top="0.75" bottom="0.75" header="0.3" footer="0.3"/>
  <pageSetup paperSize="9" scale="75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view="pageBreakPreview" zoomScale="60" zoomScaleNormal="100" workbookViewId="0">
      <selection activeCell="K7" sqref="K7"/>
    </sheetView>
  </sheetViews>
  <sheetFormatPr defaultRowHeight="15" x14ac:dyDescent="0.25"/>
  <cols>
    <col min="1" max="1" width="12.5703125" bestFit="1" customWidth="1"/>
    <col min="2" max="2" width="16.710937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9.42578125" bestFit="1" customWidth="1"/>
  </cols>
  <sheetData>
    <row r="2" spans="1:7" x14ac:dyDescent="0.25">
      <c r="A2" s="7" t="s">
        <v>1</v>
      </c>
      <c r="B2" s="9" t="s">
        <v>2</v>
      </c>
      <c r="C2" s="34" t="s">
        <v>3</v>
      </c>
      <c r="D2" s="34" t="s">
        <v>9</v>
      </c>
      <c r="E2" s="34" t="s">
        <v>10</v>
      </c>
      <c r="F2" s="22" t="s">
        <v>6</v>
      </c>
      <c r="G2" s="39" t="s">
        <v>16</v>
      </c>
    </row>
    <row r="3" spans="1:7" ht="15" customHeight="1" x14ac:dyDescent="0.25">
      <c r="A3" s="75" t="s">
        <v>33</v>
      </c>
      <c r="B3" s="86" t="s">
        <v>41</v>
      </c>
      <c r="C3" s="40">
        <f>D3+E3</f>
        <v>0</v>
      </c>
      <c r="D3" s="4"/>
      <c r="E3" s="2"/>
      <c r="F3" s="62"/>
      <c r="G3" s="63"/>
    </row>
    <row r="4" spans="1:7" ht="30" customHeight="1" x14ac:dyDescent="0.25">
      <c r="A4" s="76"/>
      <c r="B4" s="87"/>
      <c r="C4" s="40">
        <f>D4+E4</f>
        <v>0</v>
      </c>
      <c r="D4" s="2"/>
      <c r="E4" s="2"/>
      <c r="F4" s="42"/>
      <c r="G4" s="52"/>
    </row>
    <row r="5" spans="1:7" ht="26.25" customHeight="1" x14ac:dyDescent="0.25">
      <c r="A5" s="76"/>
      <c r="B5" s="10" t="s">
        <v>4</v>
      </c>
      <c r="C5" s="55">
        <f>SUM(C3:C4)</f>
        <v>0</v>
      </c>
      <c r="D5" s="2">
        <f>SUM(D3:D4)</f>
        <v>0</v>
      </c>
      <c r="E5" s="8">
        <f>SUM(E3:E4)</f>
        <v>0</v>
      </c>
      <c r="F5" s="29"/>
      <c r="G5" s="48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9</v>
      </c>
      <c r="E7" s="34" t="s">
        <v>23</v>
      </c>
      <c r="F7" s="44" t="s">
        <v>7</v>
      </c>
      <c r="G7" s="39" t="s">
        <v>16</v>
      </c>
    </row>
    <row r="8" spans="1:7" ht="15" customHeight="1" x14ac:dyDescent="0.25">
      <c r="A8" s="75" t="s">
        <v>34</v>
      </c>
      <c r="B8" s="86" t="s">
        <v>41</v>
      </c>
      <c r="C8" s="40">
        <f>D8+E8</f>
        <v>0</v>
      </c>
      <c r="D8" s="2"/>
      <c r="E8" s="2"/>
      <c r="F8" s="42"/>
      <c r="G8" s="52"/>
    </row>
    <row r="9" spans="1:7" ht="15" customHeight="1" x14ac:dyDescent="0.25">
      <c r="A9" s="76"/>
      <c r="B9" s="88"/>
      <c r="C9" s="40">
        <f>D9+E9</f>
        <v>0</v>
      </c>
      <c r="D9" s="2"/>
      <c r="E9" s="2"/>
      <c r="F9" s="28"/>
      <c r="G9" s="46"/>
    </row>
    <row r="10" spans="1:7" ht="15" customHeight="1" x14ac:dyDescent="0.25">
      <c r="A10" s="76"/>
      <c r="B10" s="87"/>
      <c r="C10" s="26"/>
      <c r="D10" s="2"/>
      <c r="E10" s="27"/>
      <c r="F10" s="28"/>
      <c r="G10" s="46"/>
    </row>
    <row r="11" spans="1:7" x14ac:dyDescent="0.25">
      <c r="A11" s="77"/>
      <c r="B11" s="11" t="s">
        <v>4</v>
      </c>
      <c r="C11" s="40">
        <f>D11+E11</f>
        <v>0</v>
      </c>
      <c r="D11" s="2">
        <f>SUM(D8:D10)</f>
        <v>0</v>
      </c>
      <c r="E11" s="2">
        <f>SUM(E8:E10)</f>
        <v>0</v>
      </c>
      <c r="F11" s="20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9</v>
      </c>
      <c r="E13" s="34" t="s">
        <v>10</v>
      </c>
      <c r="F13" s="22" t="s">
        <v>7</v>
      </c>
      <c r="G13" s="39" t="s">
        <v>16</v>
      </c>
    </row>
    <row r="14" spans="1:7" ht="15" customHeight="1" x14ac:dyDescent="0.25">
      <c r="A14" s="75" t="s">
        <v>35</v>
      </c>
      <c r="B14" s="86" t="s">
        <v>41</v>
      </c>
      <c r="C14" s="40">
        <f>D14+E14</f>
        <v>5410109.04</v>
      </c>
      <c r="D14" s="4">
        <v>5410109.04</v>
      </c>
      <c r="E14" s="2"/>
      <c r="F14" s="62">
        <v>1230911002</v>
      </c>
      <c r="G14" s="63">
        <v>45180</v>
      </c>
    </row>
    <row r="15" spans="1:7" ht="15" customHeight="1" x14ac:dyDescent="0.25">
      <c r="A15" s="76"/>
      <c r="B15" s="88"/>
      <c r="C15" s="40">
        <f>D15+E15</f>
        <v>0</v>
      </c>
      <c r="D15" s="2"/>
      <c r="E15" s="2"/>
      <c r="F15" s="42"/>
      <c r="G15" s="52"/>
    </row>
    <row r="16" spans="1:7" ht="15" customHeight="1" x14ac:dyDescent="0.25">
      <c r="A16" s="76"/>
      <c r="B16" s="88"/>
      <c r="C16" s="26"/>
      <c r="D16" s="2"/>
      <c r="E16" s="2"/>
      <c r="F16" s="28"/>
      <c r="G16" s="46"/>
    </row>
    <row r="17" spans="1:7" ht="15" customHeight="1" x14ac:dyDescent="0.25">
      <c r="A17" s="76"/>
      <c r="B17" s="87"/>
      <c r="C17" s="1"/>
      <c r="D17" s="2"/>
      <c r="E17" s="2"/>
      <c r="F17" s="28"/>
      <c r="G17" s="46"/>
    </row>
    <row r="18" spans="1:7" x14ac:dyDescent="0.25">
      <c r="A18" s="25"/>
      <c r="B18" s="11" t="s">
        <v>4</v>
      </c>
      <c r="C18" s="40">
        <f>D18+E18</f>
        <v>5410109.04</v>
      </c>
      <c r="D18" s="45">
        <f>SUM(D14:D17)</f>
        <v>5410109.04</v>
      </c>
      <c r="E18" s="32">
        <f>SUM(E14:E17)</f>
        <v>0</v>
      </c>
      <c r="F18" s="32"/>
    </row>
    <row r="19" spans="1:7" x14ac:dyDescent="0.25">
      <c r="C19" s="15"/>
      <c r="D19" s="13"/>
      <c r="E19" s="14"/>
    </row>
    <row r="20" spans="1:7" x14ac:dyDescent="0.25">
      <c r="A20" s="16" t="s">
        <v>24</v>
      </c>
      <c r="B20" s="18" t="s">
        <v>37</v>
      </c>
      <c r="C20" s="18" t="s">
        <v>38</v>
      </c>
      <c r="D20" s="18" t="s">
        <v>39</v>
      </c>
      <c r="E20" s="17" t="s">
        <v>0</v>
      </c>
      <c r="F20" s="17">
        <v>0.03</v>
      </c>
    </row>
    <row r="21" spans="1:7" x14ac:dyDescent="0.25">
      <c r="A21" s="5"/>
      <c r="B21" s="2">
        <f>C5</f>
        <v>0</v>
      </c>
      <c r="C21" s="2">
        <f>C11</f>
        <v>0</v>
      </c>
      <c r="D21" s="2">
        <f>C18</f>
        <v>5410109.04</v>
      </c>
      <c r="E21" s="23">
        <f>SUM(B21:D21)</f>
        <v>5410109.04</v>
      </c>
      <c r="F21" s="38">
        <f>E21*3%</f>
        <v>162303.27119999999</v>
      </c>
    </row>
    <row r="24" spans="1:7" x14ac:dyDescent="0.25">
      <c r="D24" s="4"/>
      <c r="E24" s="50"/>
    </row>
  </sheetData>
  <mergeCells count="6">
    <mergeCell ref="A3:A5"/>
    <mergeCell ref="B3:B4"/>
    <mergeCell ref="A8:A11"/>
    <mergeCell ref="B8:B10"/>
    <mergeCell ref="A14:A17"/>
    <mergeCell ref="B14:B17"/>
  </mergeCells>
  <pageMargins left="0.7" right="0.7" top="0.75" bottom="0.75" header="0.3" footer="0.3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zishop</vt:lpstr>
      <vt:lpstr>RAJA</vt:lpstr>
      <vt:lpstr>BAYI SURO</vt:lpstr>
      <vt:lpstr>LINK</vt:lpstr>
      <vt:lpstr>BAYI DLANGGU</vt:lpstr>
      <vt:lpstr>KEINARA</vt:lpstr>
      <vt:lpstr>Rumah susu ririn</vt:lpstr>
      <vt:lpstr>LEIIBHI</vt:lpstr>
      <vt:lpstr>MAULANI</vt:lpstr>
      <vt:lpstr>KEINARA!Print_Area</vt:lpstr>
      <vt:lpstr>zishop!Print_Area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Abdullah</cp:lastModifiedBy>
  <cp:lastPrinted>2023-10-10T03:46:06Z</cp:lastPrinted>
  <dcterms:created xsi:type="dcterms:W3CDTF">2021-07-05T12:47:54Z</dcterms:created>
  <dcterms:modified xsi:type="dcterms:W3CDTF">2023-10-10T03:47:51Z</dcterms:modified>
</cp:coreProperties>
</file>