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735" activeTab="5"/>
  </bookViews>
  <sheets>
    <sheet name="zishop" sheetId="4" r:id="rId1"/>
    <sheet name="RAJA" sheetId="13" r:id="rId2"/>
    <sheet name="BAYI SURO" sheetId="14" r:id="rId3"/>
    <sheet name="LINK" sheetId="15" r:id="rId4"/>
    <sheet name="BAYI DLANGGU" sheetId="16" r:id="rId5"/>
    <sheet name="KEINARA" sheetId="17" r:id="rId6"/>
  </sheets>
  <definedNames>
    <definedName name="_xlnm.Print_Area" localSheetId="5">KEINARA!$A$1:$G$21</definedName>
    <definedName name="_xlnm.Print_Area" localSheetId="0">zishop!$A$1:$G$27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4" l="1"/>
  <c r="F20" i="15" l="1"/>
  <c r="F24" i="16" l="1"/>
  <c r="D33" i="14" l="1"/>
  <c r="D37" i="14"/>
  <c r="A25" i="16"/>
  <c r="A22" i="13"/>
  <c r="C20" i="17" l="1"/>
  <c r="B20" i="17"/>
  <c r="E4" i="17"/>
  <c r="C4" i="17"/>
  <c r="C3" i="17"/>
  <c r="C2" i="17"/>
  <c r="C20" i="15"/>
  <c r="B20" i="15"/>
  <c r="C37" i="14"/>
  <c r="B37" i="14"/>
  <c r="C33" i="14"/>
  <c r="C24" i="16"/>
  <c r="B24" i="16"/>
  <c r="C8" i="16"/>
  <c r="C3" i="16"/>
  <c r="C2" i="16"/>
  <c r="C15" i="14"/>
  <c r="C14" i="14"/>
  <c r="D20" i="14"/>
  <c r="E20" i="14"/>
  <c r="C4" i="4"/>
  <c r="C8" i="14"/>
  <c r="C7" i="14"/>
  <c r="C6" i="14"/>
  <c r="C5" i="14"/>
  <c r="C4" i="14"/>
  <c r="C3" i="14"/>
  <c r="C18" i="4" l="1"/>
  <c r="C17" i="4"/>
  <c r="C16" i="4"/>
  <c r="C15" i="4"/>
  <c r="C11" i="4"/>
  <c r="C10" i="4"/>
  <c r="C9" i="4"/>
  <c r="C8" i="4"/>
  <c r="C3" i="4"/>
  <c r="C2" i="4"/>
  <c r="D11" i="16"/>
  <c r="C11" i="16"/>
  <c r="C8" i="13"/>
  <c r="C13" i="17"/>
  <c r="C8" i="17"/>
  <c r="C7" i="17"/>
  <c r="E17" i="17"/>
  <c r="D17" i="17"/>
  <c r="C17" i="17" s="1"/>
  <c r="D20" i="17" s="1"/>
  <c r="E10" i="17"/>
  <c r="D10" i="17"/>
  <c r="D4" i="17"/>
  <c r="D5" i="16"/>
  <c r="C29" i="14"/>
  <c r="C28" i="14"/>
  <c r="C27" i="14"/>
  <c r="C26" i="14"/>
  <c r="C25" i="14"/>
  <c r="C24" i="14"/>
  <c r="C23" i="14"/>
  <c r="D30" i="14"/>
  <c r="E30" i="14"/>
  <c r="C19" i="14"/>
  <c r="C18" i="14"/>
  <c r="C17" i="14"/>
  <c r="C16" i="14"/>
  <c r="C13" i="14"/>
  <c r="C9" i="14"/>
  <c r="C2" i="14"/>
  <c r="D10" i="14"/>
  <c r="B33" i="14" s="1"/>
  <c r="D21" i="16"/>
  <c r="D24" i="16" s="1"/>
  <c r="C16" i="15"/>
  <c r="C15" i="15"/>
  <c r="C14" i="15"/>
  <c r="D17" i="15"/>
  <c r="D20" i="15" s="1"/>
  <c r="C10" i="15"/>
  <c r="C9" i="15"/>
  <c r="C8" i="15"/>
  <c r="D11" i="15"/>
  <c r="C4" i="15"/>
  <c r="C3" i="15"/>
  <c r="C2" i="15"/>
  <c r="D5" i="15"/>
  <c r="C17" i="13"/>
  <c r="D18" i="13"/>
  <c r="D21" i="13" s="1"/>
  <c r="C9" i="13"/>
  <c r="D11" i="13"/>
  <c r="D5" i="13"/>
  <c r="C3" i="13"/>
  <c r="C2" i="13"/>
  <c r="D19" i="4"/>
  <c r="D22" i="4" s="1"/>
  <c r="E12" i="4"/>
  <c r="D12" i="4"/>
  <c r="C22" i="4" s="1"/>
  <c r="D5" i="4"/>
  <c r="B22" i="4" s="1"/>
  <c r="E21" i="16"/>
  <c r="E11" i="16"/>
  <c r="E5" i="16"/>
  <c r="E17" i="15"/>
  <c r="E11" i="15"/>
  <c r="E5" i="15"/>
  <c r="E10" i="14"/>
  <c r="E18" i="13"/>
  <c r="D25" i="13" s="1"/>
  <c r="E11" i="13"/>
  <c r="C25" i="13" s="1"/>
  <c r="E5" i="13"/>
  <c r="B25" i="13" s="1"/>
  <c r="C5" i="4" l="1"/>
  <c r="C12" i="4"/>
  <c r="C21" i="16"/>
  <c r="C20" i="14"/>
  <c r="E33" i="14"/>
  <c r="D28" i="16"/>
  <c r="C30" i="14"/>
  <c r="E37" i="14"/>
  <c r="E22" i="4"/>
  <c r="C10" i="17"/>
  <c r="E20" i="17" s="1"/>
  <c r="F20" i="17" s="1"/>
  <c r="E24" i="16"/>
  <c r="C5" i="16"/>
  <c r="C11" i="15"/>
  <c r="C17" i="15"/>
  <c r="E20" i="15"/>
  <c r="C5" i="15"/>
  <c r="C11" i="13"/>
  <c r="E25" i="13"/>
  <c r="C18" i="13"/>
  <c r="C21" i="13"/>
  <c r="C5" i="13"/>
  <c r="B21" i="13"/>
  <c r="E21" i="13" s="1"/>
  <c r="F21" i="13" s="1"/>
  <c r="C10" i="14"/>
  <c r="E19" i="4"/>
  <c r="C19" i="4" s="1"/>
  <c r="F22" i="4" l="1"/>
  <c r="A23" i="4"/>
  <c r="A34" i="14"/>
  <c r="F33" i="14"/>
  <c r="A38" i="14"/>
  <c r="F37" i="14"/>
  <c r="C13" i="4"/>
</calcChain>
</file>

<file path=xl/sharedStrings.xml><?xml version="1.0" encoding="utf-8"?>
<sst xmlns="http://schemas.openxmlformats.org/spreadsheetml/2006/main" count="249" uniqueCount="32">
  <si>
    <t>TOTAL</t>
  </si>
  <si>
    <t>BULAN</t>
  </si>
  <si>
    <t>CUSTOMER</t>
  </si>
  <si>
    <t>Sum of JUMLAH</t>
  </si>
  <si>
    <t>Grand Total</t>
  </si>
  <si>
    <t>KOMPENSASI</t>
  </si>
  <si>
    <t>S</t>
  </si>
  <si>
    <t>NO,FAKTUR</t>
  </si>
  <si>
    <t>NO.FAKTUR</t>
  </si>
  <si>
    <t>ZISHOP</t>
  </si>
  <si>
    <t>MOM BABY</t>
  </si>
  <si>
    <t>POKANA</t>
  </si>
  <si>
    <t>BAYIKU SURODINAWAN</t>
  </si>
  <si>
    <t>RAJA</t>
  </si>
  <si>
    <t>LINK MART</t>
  </si>
  <si>
    <t>BAYI DLANGGU</t>
  </si>
  <si>
    <t>Cash Back 3%</t>
  </si>
  <si>
    <t>TANGGAL ORDER</t>
  </si>
  <si>
    <t xml:space="preserve"> Cash Back 3%</t>
  </si>
  <si>
    <t xml:space="preserve">Cash Back </t>
  </si>
  <si>
    <t>50.000.000,-</t>
  </si>
  <si>
    <t>Tgl ORDER</t>
  </si>
  <si>
    <t>Tgl Order</t>
  </si>
  <si>
    <t>KEINARA</t>
  </si>
  <si>
    <t>POKANA + Wipes</t>
  </si>
  <si>
    <t>kompensasi</t>
  </si>
  <si>
    <t>JULI</t>
  </si>
  <si>
    <t>AGUSTUS</t>
  </si>
  <si>
    <t>SSEPTEMBER</t>
  </si>
  <si>
    <t xml:space="preserve">JULI </t>
  </si>
  <si>
    <t>SEPTEMBER</t>
  </si>
  <si>
    <t>Konfensasi display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</si>
</sst>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3" borderId="1" xfId="0" applyNumberFormat="1" applyFont="1" applyFill="1" applyBorder="1" applyAlignment="1">
      <alignment horizontal="center"/>
    </xf>
    <xf numFmtId="41" fontId="0" fillId="0" borderId="1" xfId="0" applyNumberFormat="1" applyBorder="1"/>
    <xf numFmtId="41" fontId="3" fillId="4" borderId="1" xfId="2" applyFont="1" applyFill="1" applyBorder="1"/>
    <xf numFmtId="41" fontId="0" fillId="0" borderId="0" xfId="0" applyNumberFormat="1"/>
    <xf numFmtId="41" fontId="0" fillId="0" borderId="4" xfId="0" applyNumberFormat="1" applyBorder="1"/>
    <xf numFmtId="9" fontId="0" fillId="0" borderId="1" xfId="3" applyFont="1" applyBorder="1" applyAlignment="1">
      <alignment horizontal="center"/>
    </xf>
    <xf numFmtId="0" fontId="3" fillId="5" borderId="1" xfId="0" applyFont="1" applyFill="1" applyBorder="1"/>
    <xf numFmtId="41" fontId="3" fillId="6" borderId="1" xfId="2" applyFont="1" applyFill="1" applyBorder="1"/>
    <xf numFmtId="0" fontId="3" fillId="5" borderId="5" xfId="0" applyFont="1" applyFill="1" applyBorder="1"/>
    <xf numFmtId="0" fontId="3" fillId="6" borderId="5" xfId="0" applyFont="1" applyFill="1" applyBorder="1"/>
    <xf numFmtId="0" fontId="3" fillId="4" borderId="7" xfId="0" applyFont="1" applyFill="1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41" fontId="0" fillId="0" borderId="6" xfId="0" applyNumberFormat="1" applyBorder="1"/>
    <xf numFmtId="0" fontId="3" fillId="5" borderId="1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9" xfId="0" applyFill="1" applyBorder="1"/>
    <xf numFmtId="41" fontId="3" fillId="4" borderId="1" xfId="2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right"/>
    </xf>
    <xf numFmtId="0" fontId="0" fillId="0" borderId="3" xfId="0" applyBorder="1" applyAlignment="1">
      <alignment vertical="center"/>
    </xf>
    <xf numFmtId="0" fontId="3" fillId="7" borderId="1" xfId="0" applyFont="1" applyFill="1" applyBorder="1"/>
    <xf numFmtId="43" fontId="3" fillId="7" borderId="1" xfId="1" applyFont="1" applyFill="1" applyBorder="1"/>
    <xf numFmtId="0" fontId="6" fillId="0" borderId="1" xfId="0" applyFont="1" applyBorder="1"/>
    <xf numFmtId="41" fontId="3" fillId="7" borderId="1" xfId="2" applyFont="1" applyFill="1" applyBorder="1" applyAlignment="1">
      <alignment horizontal="center"/>
    </xf>
    <xf numFmtId="41" fontId="0" fillId="0" borderId="1" xfId="2" applyFont="1" applyBorder="1"/>
    <xf numFmtId="0" fontId="6" fillId="0" borderId="11" xfId="0" applyFont="1" applyBorder="1"/>
    <xf numFmtId="41" fontId="3" fillId="4" borderId="3" xfId="2" applyFont="1" applyFill="1" applyBorder="1"/>
    <xf numFmtId="14" fontId="6" fillId="0" borderId="0" xfId="0" applyNumberFormat="1" applyFont="1"/>
    <xf numFmtId="0" fontId="3" fillId="5" borderId="2" xfId="0" applyFont="1" applyFill="1" applyBorder="1"/>
    <xf numFmtId="3" fontId="2" fillId="3" borderId="1" xfId="0" applyNumberFormat="1" applyFont="1" applyFill="1" applyBorder="1" applyAlignment="1">
      <alignment horizontal="right"/>
    </xf>
    <xf numFmtId="43" fontId="0" fillId="0" borderId="1" xfId="1" applyFont="1" applyBorder="1"/>
    <xf numFmtId="0" fontId="0" fillId="0" borderId="10" xfId="0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0" fillId="0" borderId="1" xfId="2" applyFont="1" applyBorder="1" applyAlignment="1">
      <alignment horizontal="center"/>
    </xf>
    <xf numFmtId="0" fontId="3" fillId="5" borderId="10" xfId="0" applyFont="1" applyFill="1" applyBorder="1"/>
    <xf numFmtId="41" fontId="3" fillId="7" borderId="1" xfId="0" applyNumberFormat="1" applyFont="1" applyFill="1" applyBorder="1"/>
    <xf numFmtId="41" fontId="2" fillId="3" borderId="1" xfId="0" applyNumberFormat="1" applyFont="1" applyFill="1" applyBorder="1" applyAlignment="1">
      <alignment horizontal="right"/>
    </xf>
    <xf numFmtId="0" fontId="5" fillId="0" borderId="1" xfId="0" applyFont="1" applyBorder="1"/>
    <xf numFmtId="41" fontId="5" fillId="0" borderId="1" xfId="0" applyNumberFormat="1" applyFont="1" applyBorder="1"/>
    <xf numFmtId="0" fontId="3" fillId="5" borderId="10" xfId="0" applyFont="1" applyFill="1" applyBorder="1" applyAlignment="1">
      <alignment horizontal="center"/>
    </xf>
    <xf numFmtId="41" fontId="0" fillId="0" borderId="3" xfId="0" applyNumberFormat="1" applyBorder="1"/>
    <xf numFmtId="41" fontId="0" fillId="0" borderId="3" xfId="2" applyFont="1" applyBorder="1"/>
    <xf numFmtId="41" fontId="5" fillId="0" borderId="3" xfId="2" applyFont="1" applyBorder="1" applyAlignment="1">
      <alignment horizontal="center"/>
    </xf>
    <xf numFmtId="14" fontId="6" fillId="0" borderId="1" xfId="0" applyNumberFormat="1" applyFont="1" applyBorder="1"/>
    <xf numFmtId="14" fontId="5" fillId="0" borderId="1" xfId="0" applyNumberFormat="1" applyFont="1" applyBorder="1"/>
    <xf numFmtId="0" fontId="0" fillId="0" borderId="1" xfId="0" applyBorder="1"/>
    <xf numFmtId="0" fontId="0" fillId="3" borderId="12" xfId="0" applyFill="1" applyBorder="1"/>
    <xf numFmtId="164" fontId="0" fillId="0" borderId="0" xfId="0" applyNumberFormat="1"/>
    <xf numFmtId="0" fontId="5" fillId="0" borderId="11" xfId="0" applyFont="1" applyBorder="1"/>
    <xf numFmtId="165" fontId="5" fillId="0" borderId="0" xfId="0" applyNumberFormat="1" applyFont="1"/>
    <xf numFmtId="41" fontId="2" fillId="3" borderId="1" xfId="0" applyNumberFormat="1" applyFont="1" applyFill="1" applyBorder="1" applyAlignment="1">
      <alignment horizontal="center"/>
    </xf>
    <xf numFmtId="165" fontId="5" fillId="0" borderId="1" xfId="0" applyNumberFormat="1" applyFont="1" applyBorder="1"/>
    <xf numFmtId="165" fontId="6" fillId="0" borderId="0" xfId="0" applyNumberFormat="1" applyFont="1"/>
    <xf numFmtId="165" fontId="6" fillId="0" borderId="1" xfId="0" applyNumberFormat="1" applyFont="1" applyBorder="1"/>
    <xf numFmtId="41" fontId="4" fillId="0" borderId="13" xfId="0" applyNumberFormat="1" applyFont="1" applyBorder="1" applyAlignment="1">
      <alignment horizontal="center" vertical="center"/>
    </xf>
    <xf numFmtId="41" fontId="3" fillId="6" borderId="1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41" fontId="0" fillId="0" borderId="0" xfId="2" applyFont="1"/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8"/>
  <sheetViews>
    <sheetView view="pageBreakPreview" zoomScale="85" zoomScaleNormal="100" zoomScaleSheetLayoutView="85" workbookViewId="0">
      <selection activeCell="J22" sqref="J22"/>
    </sheetView>
  </sheetViews>
  <sheetFormatPr defaultRowHeight="15" x14ac:dyDescent="0.25"/>
  <cols>
    <col min="1" max="1" width="12.5703125" bestFit="1" customWidth="1"/>
    <col min="2" max="2" width="14.2851562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7.2851562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10</v>
      </c>
      <c r="E1" s="34" t="s">
        <v>11</v>
      </c>
      <c r="F1" s="22" t="s">
        <v>7</v>
      </c>
      <c r="G1" s="40" t="s">
        <v>17</v>
      </c>
    </row>
    <row r="2" spans="1:7" x14ac:dyDescent="0.25">
      <c r="A2" s="64" t="s">
        <v>26</v>
      </c>
      <c r="B2" s="70" t="s">
        <v>9</v>
      </c>
      <c r="C2" s="41">
        <f>D2+E2</f>
        <v>41402170.800000004</v>
      </c>
      <c r="D2" s="4">
        <v>41402170.800000004</v>
      </c>
      <c r="E2" s="2">
        <v>0</v>
      </c>
      <c r="F2" s="31">
        <v>1220702001</v>
      </c>
      <c r="G2" s="58">
        <v>44744</v>
      </c>
    </row>
    <row r="3" spans="1:7" x14ac:dyDescent="0.25">
      <c r="A3" s="65"/>
      <c r="B3" s="71"/>
      <c r="C3" s="41">
        <f>D3+E3</f>
        <v>33016157.560000002</v>
      </c>
      <c r="D3" s="4">
        <v>33016157.560000002</v>
      </c>
      <c r="E3" s="2">
        <v>0</v>
      </c>
      <c r="F3" s="31">
        <v>1220712012</v>
      </c>
      <c r="G3" s="58">
        <v>44754</v>
      </c>
    </row>
    <row r="4" spans="1:7" ht="15.75" customHeight="1" x14ac:dyDescent="0.25">
      <c r="A4" s="65"/>
      <c r="B4" s="72"/>
      <c r="C4" s="41">
        <f>D4+E4</f>
        <v>28819851.25</v>
      </c>
      <c r="D4" s="4">
        <v>28819851.25</v>
      </c>
      <c r="E4" s="2"/>
      <c r="F4" s="31">
        <v>1220720011</v>
      </c>
      <c r="G4" s="58">
        <v>44762</v>
      </c>
    </row>
    <row r="5" spans="1:7" x14ac:dyDescent="0.25">
      <c r="A5" s="66"/>
      <c r="B5" s="10" t="s">
        <v>4</v>
      </c>
      <c r="C5" s="41">
        <f>D5+E5</f>
        <v>103238179.61000001</v>
      </c>
      <c r="D5" s="2">
        <f>SUM(D2:D4)</f>
        <v>103238179.61000001</v>
      </c>
      <c r="E5" s="8"/>
      <c r="F5" s="29"/>
      <c r="G5" s="51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10</v>
      </c>
      <c r="E7" s="34" t="s">
        <v>11</v>
      </c>
      <c r="F7" s="45" t="s">
        <v>8</v>
      </c>
      <c r="G7" s="40" t="s">
        <v>17</v>
      </c>
    </row>
    <row r="8" spans="1:7" x14ac:dyDescent="0.25">
      <c r="A8" s="64" t="s">
        <v>27</v>
      </c>
      <c r="B8" s="67" t="s">
        <v>9</v>
      </c>
      <c r="C8" s="41">
        <f t="shared" ref="C8:C12" si="0">D8+E8</f>
        <v>53105169.600000001</v>
      </c>
      <c r="D8" s="4">
        <v>53105169.600000001</v>
      </c>
      <c r="E8" s="2"/>
      <c r="F8" s="31">
        <v>1220805009</v>
      </c>
      <c r="G8" s="58">
        <v>44778</v>
      </c>
    </row>
    <row r="9" spans="1:7" x14ac:dyDescent="0.25">
      <c r="A9" s="65"/>
      <c r="B9" s="68"/>
      <c r="C9" s="41">
        <f t="shared" si="0"/>
        <v>47500300.050000004</v>
      </c>
      <c r="D9" s="4">
        <v>47500300.050000004</v>
      </c>
      <c r="E9" s="2"/>
      <c r="F9" s="31">
        <v>1220813002</v>
      </c>
      <c r="G9" s="58">
        <v>44786</v>
      </c>
    </row>
    <row r="10" spans="1:7" x14ac:dyDescent="0.25">
      <c r="A10" s="65"/>
      <c r="B10" s="68"/>
      <c r="C10" s="41">
        <f t="shared" si="0"/>
        <v>0</v>
      </c>
      <c r="D10" s="2"/>
      <c r="E10" s="27"/>
      <c r="F10" s="28"/>
      <c r="G10" s="49"/>
    </row>
    <row r="11" spans="1:7" x14ac:dyDescent="0.25">
      <c r="A11" s="65"/>
      <c r="B11" s="69"/>
      <c r="C11" s="41">
        <f t="shared" si="0"/>
        <v>0</v>
      </c>
      <c r="D11" s="46"/>
      <c r="E11" s="47"/>
      <c r="F11" s="48"/>
    </row>
    <row r="12" spans="1:7" x14ac:dyDescent="0.25">
      <c r="A12" s="66"/>
      <c r="B12" s="11" t="s">
        <v>4</v>
      </c>
      <c r="C12" s="41">
        <f t="shared" si="0"/>
        <v>100605469.65000001</v>
      </c>
      <c r="D12" s="2">
        <f>SUM(D8:D11)</f>
        <v>100605469.65000001</v>
      </c>
      <c r="E12" s="2">
        <f>SUM(E8:E11)</f>
        <v>0</v>
      </c>
      <c r="F12" s="20"/>
    </row>
    <row r="13" spans="1:7" x14ac:dyDescent="0.25">
      <c r="C13" s="15">
        <f>C12/12</f>
        <v>8383789.1375000002</v>
      </c>
      <c r="D13" s="13"/>
      <c r="E13" s="14"/>
      <c r="F13" s="21"/>
    </row>
    <row r="14" spans="1:7" x14ac:dyDescent="0.25">
      <c r="A14" s="7" t="s">
        <v>1</v>
      </c>
      <c r="B14" s="9" t="s">
        <v>2</v>
      </c>
      <c r="C14" s="34" t="s">
        <v>3</v>
      </c>
      <c r="D14" s="34" t="s">
        <v>10</v>
      </c>
      <c r="E14" s="34" t="s">
        <v>11</v>
      </c>
      <c r="F14" s="22" t="s">
        <v>8</v>
      </c>
      <c r="G14" s="40" t="s">
        <v>17</v>
      </c>
    </row>
    <row r="15" spans="1:7" x14ac:dyDescent="0.25">
      <c r="A15" s="64" t="s">
        <v>30</v>
      </c>
      <c r="B15" s="67" t="s">
        <v>9</v>
      </c>
      <c r="C15" s="41">
        <f t="shared" ref="C15:C19" si="1">D15+E15</f>
        <v>16330054.5</v>
      </c>
      <c r="D15" s="4">
        <v>16330054.5</v>
      </c>
      <c r="E15" s="2"/>
      <c r="F15" s="31">
        <v>1220919005</v>
      </c>
      <c r="G15" s="58">
        <v>44823</v>
      </c>
    </row>
    <row r="16" spans="1:7" x14ac:dyDescent="0.25">
      <c r="A16" s="65"/>
      <c r="B16" s="68"/>
      <c r="C16" s="41">
        <f t="shared" si="1"/>
        <v>0</v>
      </c>
      <c r="D16" s="2"/>
      <c r="E16" s="2"/>
      <c r="F16" s="43"/>
      <c r="G16" s="57"/>
    </row>
    <row r="17" spans="1:9" x14ac:dyDescent="0.25">
      <c r="A17" s="65"/>
      <c r="B17" s="68"/>
      <c r="C17" s="41">
        <f t="shared" si="1"/>
        <v>0</v>
      </c>
      <c r="D17" s="2"/>
      <c r="E17" s="2"/>
      <c r="F17" s="28"/>
      <c r="G17" s="49"/>
    </row>
    <row r="18" spans="1:9" x14ac:dyDescent="0.25">
      <c r="A18" s="65"/>
      <c r="B18" s="69"/>
      <c r="C18" s="41">
        <f t="shared" si="1"/>
        <v>0</v>
      </c>
      <c r="D18" s="2"/>
      <c r="E18" s="2"/>
      <c r="F18" s="28"/>
      <c r="G18" s="49"/>
    </row>
    <row r="19" spans="1:9" x14ac:dyDescent="0.25">
      <c r="A19" s="25"/>
      <c r="B19" s="11" t="s">
        <v>4</v>
      </c>
      <c r="C19" s="41">
        <f t="shared" si="1"/>
        <v>16330054.5</v>
      </c>
      <c r="D19" s="46">
        <f>SUM(D15:D18)</f>
        <v>16330054.5</v>
      </c>
      <c r="E19" s="32">
        <f>SUM(E15:E18)</f>
        <v>0</v>
      </c>
      <c r="F19" s="32"/>
    </row>
    <row r="20" spans="1:9" x14ac:dyDescent="0.25">
      <c r="C20" s="15"/>
      <c r="D20" s="13"/>
      <c r="E20" s="14"/>
    </row>
    <row r="21" spans="1:9" x14ac:dyDescent="0.25">
      <c r="A21" s="16" t="s">
        <v>10</v>
      </c>
      <c r="B21" s="18" t="s">
        <v>29</v>
      </c>
      <c r="C21" s="18" t="s">
        <v>27</v>
      </c>
      <c r="D21" s="18" t="s">
        <v>30</v>
      </c>
      <c r="E21" s="17" t="s">
        <v>0</v>
      </c>
      <c r="F21" s="17" t="s">
        <v>16</v>
      </c>
      <c r="G21" s="62" t="s">
        <v>31</v>
      </c>
    </row>
    <row r="22" spans="1:9" x14ac:dyDescent="0.25">
      <c r="A22" s="5">
        <v>150000000</v>
      </c>
      <c r="B22" s="2">
        <f>D5</f>
        <v>103238179.61000001</v>
      </c>
      <c r="C22" s="2">
        <f>D12</f>
        <v>100605469.65000001</v>
      </c>
      <c r="D22" s="2">
        <f>D19</f>
        <v>16330054.5</v>
      </c>
      <c r="E22" s="23">
        <f>SUM(B22:D22)</f>
        <v>220173703.76000002</v>
      </c>
      <c r="F22" s="39">
        <f>E22*3%</f>
        <v>6605211.1128000002</v>
      </c>
      <c r="G22" s="63">
        <f>E22*5%</f>
        <v>11008685.188000001</v>
      </c>
    </row>
    <row r="23" spans="1:9" x14ac:dyDescent="0.25">
      <c r="A23" s="4">
        <f>A22-E22</f>
        <v>-70173703.76000002</v>
      </c>
    </row>
    <row r="25" spans="1:9" x14ac:dyDescent="0.25">
      <c r="A25" s="16" t="s">
        <v>11</v>
      </c>
      <c r="B25" s="18" t="s">
        <v>29</v>
      </c>
      <c r="C25" s="18" t="s">
        <v>27</v>
      </c>
      <c r="D25" s="18" t="s">
        <v>30</v>
      </c>
      <c r="E25" s="17" t="s">
        <v>0</v>
      </c>
      <c r="F25" s="17" t="s">
        <v>16</v>
      </c>
    </row>
    <row r="26" spans="1:9" x14ac:dyDescent="0.25">
      <c r="A26" s="5">
        <v>150000000</v>
      </c>
      <c r="B26" s="2"/>
      <c r="C26" s="2"/>
      <c r="D26" s="2"/>
      <c r="E26" s="23"/>
      <c r="F26" s="6"/>
    </row>
    <row r="27" spans="1:9" x14ac:dyDescent="0.25">
      <c r="I27" t="s">
        <v>6</v>
      </c>
    </row>
    <row r="28" spans="1:9" x14ac:dyDescent="0.25">
      <c r="D28" s="4"/>
    </row>
  </sheetData>
  <mergeCells count="6">
    <mergeCell ref="A8:A12"/>
    <mergeCell ref="B8:B11"/>
    <mergeCell ref="B15:B18"/>
    <mergeCell ref="A15:A18"/>
    <mergeCell ref="B2:B4"/>
    <mergeCell ref="A2:A5"/>
  </mergeCells>
  <pageMargins left="0.70866141732283472" right="0.70866141732283472" top="0.74803149606299213" bottom="0.74803149606299213" header="0.31496062992125984" footer="0.31496062992125984"/>
  <pageSetup paperSize="9" scale="11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="80" zoomScaleNormal="100" zoomScaleSheetLayoutView="80" workbookViewId="0">
      <selection activeCell="A22" sqref="A22"/>
    </sheetView>
  </sheetViews>
  <sheetFormatPr defaultRowHeight="15" x14ac:dyDescent="0.25"/>
  <cols>
    <col min="1" max="1" width="14.7109375" bestFit="1" customWidth="1"/>
    <col min="2" max="2" width="14.28515625" customWidth="1"/>
    <col min="3" max="3" width="15.140625" bestFit="1" customWidth="1"/>
    <col min="4" max="4" width="16.7109375" customWidth="1"/>
    <col min="5" max="5" width="19.28515625" customWidth="1"/>
    <col min="6" max="6" width="16.5703125" customWidth="1"/>
    <col min="7" max="7" width="17.710937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10</v>
      </c>
      <c r="E1" s="34" t="s">
        <v>11</v>
      </c>
      <c r="F1" s="22" t="s">
        <v>7</v>
      </c>
      <c r="G1" s="40" t="s">
        <v>17</v>
      </c>
    </row>
    <row r="2" spans="1:7" x14ac:dyDescent="0.25">
      <c r="A2" s="64" t="s">
        <v>26</v>
      </c>
      <c r="B2" s="70" t="s">
        <v>13</v>
      </c>
      <c r="C2" s="41">
        <f>D2+E2</f>
        <v>28670529.800000001</v>
      </c>
      <c r="D2" s="4">
        <v>28670529.800000001</v>
      </c>
      <c r="E2" s="4"/>
      <c r="F2" s="43"/>
      <c r="G2" s="58">
        <v>44764</v>
      </c>
    </row>
    <row r="3" spans="1:7" x14ac:dyDescent="0.25">
      <c r="A3" s="65"/>
      <c r="B3" s="71"/>
      <c r="C3" s="41">
        <f>D3+E3</f>
        <v>17091244.950000003</v>
      </c>
      <c r="D3" s="4"/>
      <c r="E3" s="4">
        <v>17091244.950000003</v>
      </c>
      <c r="F3" s="43"/>
      <c r="G3" s="58">
        <v>44764</v>
      </c>
    </row>
    <row r="4" spans="1:7" x14ac:dyDescent="0.25">
      <c r="A4" s="37"/>
      <c r="B4" s="72"/>
      <c r="C4" s="35"/>
      <c r="D4" s="2"/>
      <c r="E4" s="2"/>
      <c r="F4" s="43"/>
      <c r="G4" s="50"/>
    </row>
    <row r="5" spans="1:7" x14ac:dyDescent="0.25">
      <c r="A5" s="25"/>
      <c r="B5" s="10" t="s">
        <v>4</v>
      </c>
      <c r="C5" s="41">
        <f>D5+E5</f>
        <v>45761774.75</v>
      </c>
      <c r="D5" s="2">
        <f>SUM(D2:D4)</f>
        <v>28670529.800000001</v>
      </c>
      <c r="E5" s="8">
        <f>SUM(E2:E4)</f>
        <v>17091244.950000003</v>
      </c>
      <c r="F5" s="29"/>
      <c r="G5" s="51"/>
    </row>
    <row r="6" spans="1:7" x14ac:dyDescent="0.25">
      <c r="C6" s="12"/>
      <c r="D6" s="13"/>
      <c r="E6" s="13"/>
      <c r="F6" s="52"/>
    </row>
    <row r="7" spans="1:7" x14ac:dyDescent="0.25">
      <c r="A7" s="7" t="s">
        <v>1</v>
      </c>
      <c r="B7" s="9" t="s">
        <v>2</v>
      </c>
      <c r="C7" s="7" t="s">
        <v>3</v>
      </c>
      <c r="D7" s="7" t="s">
        <v>10</v>
      </c>
      <c r="E7" s="7" t="s">
        <v>11</v>
      </c>
      <c r="F7" s="16" t="s">
        <v>8</v>
      </c>
      <c r="G7" s="7" t="s">
        <v>17</v>
      </c>
    </row>
    <row r="8" spans="1:7" x14ac:dyDescent="0.25">
      <c r="A8" s="64" t="s">
        <v>27</v>
      </c>
      <c r="B8" s="67" t="s">
        <v>13</v>
      </c>
      <c r="C8" s="41">
        <f>D8+E8</f>
        <v>49181009.899999991</v>
      </c>
      <c r="D8" s="4">
        <v>49181009.899999991</v>
      </c>
      <c r="E8" s="4"/>
      <c r="F8" s="31">
        <v>1220812003</v>
      </c>
      <c r="G8" s="58">
        <v>44785</v>
      </c>
    </row>
    <row r="9" spans="1:7" x14ac:dyDescent="0.25">
      <c r="A9" s="65"/>
      <c r="B9" s="68"/>
      <c r="C9" s="41">
        <f>D9+E9</f>
        <v>39218683.25</v>
      </c>
      <c r="D9" s="4">
        <v>39218683.25</v>
      </c>
      <c r="E9" s="2"/>
      <c r="F9" s="31">
        <v>1220813005</v>
      </c>
      <c r="G9" s="58">
        <v>44786</v>
      </c>
    </row>
    <row r="10" spans="1:7" x14ac:dyDescent="0.25">
      <c r="A10" s="65"/>
      <c r="B10" s="69"/>
      <c r="C10" s="1"/>
      <c r="D10" s="4">
        <v>28780764.349999998</v>
      </c>
      <c r="E10" s="30"/>
      <c r="F10" s="31">
        <v>1220813006</v>
      </c>
      <c r="G10" s="58">
        <v>44786</v>
      </c>
    </row>
    <row r="11" spans="1:7" x14ac:dyDescent="0.25">
      <c r="A11" s="66"/>
      <c r="B11" s="11" t="s">
        <v>4</v>
      </c>
      <c r="C11" s="41">
        <f>D11+E11</f>
        <v>117180457.49999999</v>
      </c>
      <c r="D11" s="2">
        <f>SUM(D8:D10)</f>
        <v>117180457.49999999</v>
      </c>
      <c r="E11" s="3">
        <f>SUM(E8:E10)</f>
        <v>0</v>
      </c>
      <c r="F11" s="20"/>
      <c r="G11" s="51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10</v>
      </c>
      <c r="E13" s="34" t="s">
        <v>11</v>
      </c>
      <c r="F13" s="22" t="s">
        <v>8</v>
      </c>
      <c r="G13" s="40" t="s">
        <v>17</v>
      </c>
    </row>
    <row r="14" spans="1:7" x14ac:dyDescent="0.25">
      <c r="A14" s="64" t="s">
        <v>30</v>
      </c>
      <c r="B14" s="67" t="s">
        <v>13</v>
      </c>
      <c r="C14" s="41"/>
      <c r="D14" s="2"/>
      <c r="E14" s="2"/>
      <c r="F14" s="43"/>
      <c r="G14" s="57"/>
    </row>
    <row r="15" spans="1:7" x14ac:dyDescent="0.25">
      <c r="A15" s="65"/>
      <c r="B15" s="68"/>
      <c r="C15" s="41"/>
      <c r="D15" s="2"/>
      <c r="E15" s="2"/>
      <c r="F15" s="43"/>
      <c r="G15" s="57"/>
    </row>
    <row r="16" spans="1:7" x14ac:dyDescent="0.25">
      <c r="A16" s="65"/>
      <c r="B16" s="68"/>
      <c r="C16" s="41"/>
      <c r="D16" s="2"/>
      <c r="E16" s="2"/>
      <c r="F16" s="43"/>
      <c r="G16" s="57"/>
    </row>
    <row r="17" spans="1:7" x14ac:dyDescent="0.25">
      <c r="A17" s="65"/>
      <c r="B17" s="69"/>
      <c r="C17" s="41">
        <f t="shared" ref="C17:C18" si="0">D17+E17</f>
        <v>0</v>
      </c>
      <c r="D17" s="2"/>
      <c r="E17" s="2"/>
      <c r="F17" s="28"/>
      <c r="G17" s="49"/>
    </row>
    <row r="18" spans="1:7" x14ac:dyDescent="0.25">
      <c r="A18" s="25"/>
      <c r="B18" s="11" t="s">
        <v>4</v>
      </c>
      <c r="C18" s="41">
        <f t="shared" si="0"/>
        <v>0</v>
      </c>
      <c r="D18" s="2">
        <f>SUM(D14:D17)</f>
        <v>0</v>
      </c>
      <c r="E18" s="3">
        <f>SUM(E14:E17)</f>
        <v>0</v>
      </c>
      <c r="F18" s="3"/>
      <c r="G18" s="51"/>
    </row>
    <row r="19" spans="1:7" x14ac:dyDescent="0.25">
      <c r="C19" s="15"/>
      <c r="D19" s="13"/>
      <c r="E19" s="14"/>
    </row>
    <row r="20" spans="1:7" x14ac:dyDescent="0.25">
      <c r="A20" s="16" t="s">
        <v>10</v>
      </c>
      <c r="B20" s="18" t="s">
        <v>29</v>
      </c>
      <c r="C20" s="18" t="s">
        <v>27</v>
      </c>
      <c r="D20" s="18" t="s">
        <v>30</v>
      </c>
      <c r="E20" s="17" t="s">
        <v>0</v>
      </c>
      <c r="F20" s="17" t="s">
        <v>18</v>
      </c>
    </row>
    <row r="21" spans="1:7" x14ac:dyDescent="0.25">
      <c r="A21" s="5">
        <v>180000000</v>
      </c>
      <c r="B21" s="2">
        <f>D5</f>
        <v>28670529.800000001</v>
      </c>
      <c r="C21" s="2">
        <f>D11</f>
        <v>117180457.49999999</v>
      </c>
      <c r="D21" s="2">
        <f>D18</f>
        <v>0</v>
      </c>
      <c r="E21" s="23">
        <f>SUM(B21:D21)</f>
        <v>145850987.29999998</v>
      </c>
      <c r="F21" s="39">
        <f>E21*3%</f>
        <v>4375529.618999999</v>
      </c>
    </row>
    <row r="22" spans="1:7" x14ac:dyDescent="0.25">
      <c r="A22" s="4">
        <f>A21-E21</f>
        <v>34149012.700000018</v>
      </c>
    </row>
    <row r="24" spans="1:7" x14ac:dyDescent="0.25">
      <c r="A24" s="16" t="s">
        <v>11</v>
      </c>
      <c r="B24" s="18" t="s">
        <v>29</v>
      </c>
      <c r="C24" s="18" t="s">
        <v>27</v>
      </c>
      <c r="D24" s="18" t="s">
        <v>30</v>
      </c>
      <c r="E24" s="17" t="s">
        <v>5</v>
      </c>
      <c r="F24" s="17" t="s">
        <v>18</v>
      </c>
    </row>
    <row r="25" spans="1:7" x14ac:dyDescent="0.25">
      <c r="A25" s="5">
        <v>150000000</v>
      </c>
      <c r="B25" s="2">
        <f>E5</f>
        <v>17091244.950000003</v>
      </c>
      <c r="C25" s="2">
        <f>E11</f>
        <v>0</v>
      </c>
      <c r="D25" s="2">
        <f>E18</f>
        <v>0</v>
      </c>
      <c r="E25" s="23">
        <f>SUM(B25:D25)</f>
        <v>17091244.950000003</v>
      </c>
      <c r="F25" s="39"/>
    </row>
    <row r="27" spans="1:7" x14ac:dyDescent="0.25">
      <c r="D27" s="4"/>
    </row>
  </sheetData>
  <mergeCells count="6">
    <mergeCell ref="A2:A3"/>
    <mergeCell ref="B2:B4"/>
    <mergeCell ref="A8:A11"/>
    <mergeCell ref="B8:B10"/>
    <mergeCell ref="A14:A17"/>
    <mergeCell ref="B14:B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zoomScale="60" zoomScaleNormal="100" workbookViewId="0">
      <selection activeCell="F33" sqref="F33"/>
    </sheetView>
  </sheetViews>
  <sheetFormatPr defaultRowHeight="15" x14ac:dyDescent="0.25"/>
  <cols>
    <col min="1" max="1" width="15.28515625" bestFit="1" customWidth="1"/>
    <col min="2" max="2" width="25" bestFit="1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7.2851562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10</v>
      </c>
      <c r="E1" s="34" t="s">
        <v>11</v>
      </c>
      <c r="F1" s="22" t="s">
        <v>7</v>
      </c>
      <c r="G1" s="40" t="s">
        <v>17</v>
      </c>
    </row>
    <row r="2" spans="1:7" ht="15" customHeight="1" x14ac:dyDescent="0.25">
      <c r="A2" s="64" t="s">
        <v>26</v>
      </c>
      <c r="B2" s="70" t="s">
        <v>12</v>
      </c>
      <c r="C2" s="42">
        <f t="shared" ref="C2:C9" si="0">D2+E2</f>
        <v>37188149.5</v>
      </c>
      <c r="D2" s="2"/>
      <c r="E2" s="2">
        <v>37188149.5</v>
      </c>
      <c r="F2" s="31">
        <v>1220708033</v>
      </c>
      <c r="G2" s="58">
        <v>44750</v>
      </c>
    </row>
    <row r="3" spans="1:7" ht="15" customHeight="1" x14ac:dyDescent="0.25">
      <c r="A3" s="65"/>
      <c r="B3" s="71"/>
      <c r="C3" s="42">
        <f t="shared" si="0"/>
        <v>154046112.25</v>
      </c>
      <c r="D3" s="2">
        <v>154046112.25</v>
      </c>
      <c r="E3" s="2"/>
      <c r="F3" s="31">
        <v>1220715001</v>
      </c>
      <c r="G3" s="58">
        <v>44757</v>
      </c>
    </row>
    <row r="4" spans="1:7" ht="15" customHeight="1" x14ac:dyDescent="0.25">
      <c r="A4" s="65"/>
      <c r="B4" s="71"/>
      <c r="C4" s="42">
        <f t="shared" si="0"/>
        <v>11314541.23</v>
      </c>
      <c r="D4" s="2"/>
      <c r="E4" s="2">
        <v>11314541.23</v>
      </c>
      <c r="F4" s="31">
        <v>1220715002</v>
      </c>
      <c r="G4" s="58">
        <v>44757</v>
      </c>
    </row>
    <row r="5" spans="1:7" ht="15" customHeight="1" x14ac:dyDescent="0.25">
      <c r="A5" s="65"/>
      <c r="B5" s="71"/>
      <c r="C5" s="42">
        <f t="shared" si="0"/>
        <v>31632296.950000003</v>
      </c>
      <c r="D5" s="2">
        <v>31632296.950000003</v>
      </c>
      <c r="E5" s="2"/>
      <c r="F5" s="31">
        <v>1220725002</v>
      </c>
      <c r="G5" s="58">
        <v>44764</v>
      </c>
    </row>
    <row r="6" spans="1:7" ht="15" customHeight="1" x14ac:dyDescent="0.25">
      <c r="A6" s="65"/>
      <c r="B6" s="71"/>
      <c r="C6" s="42">
        <f t="shared" si="0"/>
        <v>72346824.649999991</v>
      </c>
      <c r="D6" s="2">
        <v>72346824.649999991</v>
      </c>
      <c r="E6" s="2"/>
      <c r="F6" s="31">
        <v>1220728004</v>
      </c>
      <c r="G6" s="58">
        <v>44770</v>
      </c>
    </row>
    <row r="7" spans="1:7" ht="15" customHeight="1" x14ac:dyDescent="0.25">
      <c r="A7" s="65"/>
      <c r="B7" s="71"/>
      <c r="C7" s="42">
        <f t="shared" si="0"/>
        <v>80824959.400000006</v>
      </c>
      <c r="D7" s="2"/>
      <c r="E7" s="2">
        <v>80824959.400000006</v>
      </c>
      <c r="F7" s="31">
        <v>1220728005</v>
      </c>
      <c r="G7" s="58">
        <v>44770</v>
      </c>
    </row>
    <row r="8" spans="1:7" ht="15" customHeight="1" x14ac:dyDescent="0.25">
      <c r="A8" s="65"/>
      <c r="B8" s="71"/>
      <c r="C8" s="42">
        <f t="shared" si="0"/>
        <v>12504629.760000002</v>
      </c>
      <c r="D8" s="2"/>
      <c r="E8" s="2">
        <v>12504629.760000002</v>
      </c>
      <c r="F8" s="31">
        <v>1220730001</v>
      </c>
      <c r="G8" s="58">
        <v>44772</v>
      </c>
    </row>
    <row r="9" spans="1:7" ht="15" customHeight="1" x14ac:dyDescent="0.25">
      <c r="A9" s="65"/>
      <c r="B9" s="71"/>
      <c r="C9" s="42">
        <f t="shared" si="0"/>
        <v>0</v>
      </c>
      <c r="D9" s="44"/>
      <c r="E9" s="44"/>
      <c r="F9" s="43"/>
      <c r="G9" s="50"/>
    </row>
    <row r="10" spans="1:7" x14ac:dyDescent="0.25">
      <c r="A10" s="25"/>
      <c r="B10" s="10" t="s">
        <v>4</v>
      </c>
      <c r="C10" s="42">
        <f>D10+E10</f>
        <v>399857513.74000001</v>
      </c>
      <c r="D10" s="44">
        <f>SUM(D2:D9)</f>
        <v>258025233.84999996</v>
      </c>
      <c r="E10" s="8">
        <f>SUM(E2:E9)</f>
        <v>141832279.89000002</v>
      </c>
      <c r="F10" s="29"/>
      <c r="G10" s="51"/>
    </row>
    <row r="11" spans="1:7" ht="15.75" thickBot="1" x14ac:dyDescent="0.3">
      <c r="C11" s="12"/>
      <c r="D11" s="13"/>
      <c r="E11" s="13"/>
      <c r="F11" s="19"/>
    </row>
    <row r="12" spans="1:7" x14ac:dyDescent="0.25">
      <c r="A12" s="7" t="s">
        <v>1</v>
      </c>
      <c r="B12" s="9" t="s">
        <v>2</v>
      </c>
      <c r="C12" s="34" t="s">
        <v>3</v>
      </c>
      <c r="D12" s="34" t="s">
        <v>10</v>
      </c>
      <c r="E12" s="34" t="s">
        <v>11</v>
      </c>
      <c r="F12" s="45" t="s">
        <v>8</v>
      </c>
      <c r="G12" s="40" t="s">
        <v>17</v>
      </c>
    </row>
    <row r="13" spans="1:7" x14ac:dyDescent="0.25">
      <c r="A13" s="64" t="s">
        <v>27</v>
      </c>
      <c r="B13" s="67" t="s">
        <v>12</v>
      </c>
      <c r="C13" s="42">
        <f t="shared" ref="C13:C20" si="1">D13+E13</f>
        <v>40442651.350000001</v>
      </c>
      <c r="D13" s="2"/>
      <c r="E13" s="2">
        <v>40442651.350000001</v>
      </c>
      <c r="F13" s="28">
        <v>1220804003</v>
      </c>
      <c r="G13" s="59">
        <v>44777</v>
      </c>
    </row>
    <row r="14" spans="1:7" x14ac:dyDescent="0.25">
      <c r="A14" s="65"/>
      <c r="B14" s="68"/>
      <c r="C14" s="42">
        <f t="shared" si="1"/>
        <v>51234538.099999994</v>
      </c>
      <c r="D14" s="2">
        <v>51234538.099999994</v>
      </c>
      <c r="E14" s="2"/>
      <c r="F14" s="28">
        <v>1220809001</v>
      </c>
      <c r="G14" s="59">
        <v>44782</v>
      </c>
    </row>
    <row r="15" spans="1:7" x14ac:dyDescent="0.25">
      <c r="A15" s="65"/>
      <c r="B15" s="68"/>
      <c r="C15" s="42">
        <f t="shared" si="1"/>
        <v>54368639</v>
      </c>
      <c r="D15" s="2">
        <v>54368639</v>
      </c>
      <c r="E15" s="2"/>
      <c r="F15" s="28">
        <v>1220812001</v>
      </c>
      <c r="G15" s="59">
        <v>44785</v>
      </c>
    </row>
    <row r="16" spans="1:7" x14ac:dyDescent="0.25">
      <c r="A16" s="65"/>
      <c r="B16" s="68"/>
      <c r="C16" s="42">
        <f t="shared" si="1"/>
        <v>56109739.850000001</v>
      </c>
      <c r="D16" s="2"/>
      <c r="E16" s="2">
        <v>56109739.850000001</v>
      </c>
      <c r="F16" s="28">
        <v>1220813001</v>
      </c>
      <c r="G16" s="59">
        <v>44786</v>
      </c>
    </row>
    <row r="17" spans="1:7" x14ac:dyDescent="0.25">
      <c r="A17" s="65"/>
      <c r="B17" s="68"/>
      <c r="C17" s="42">
        <f t="shared" si="1"/>
        <v>50767199.000000007</v>
      </c>
      <c r="D17" s="2">
        <v>50767199.000000007</v>
      </c>
      <c r="E17" s="2"/>
      <c r="F17" s="28">
        <v>1220813007</v>
      </c>
      <c r="G17" s="59">
        <v>44786</v>
      </c>
    </row>
    <row r="18" spans="1:7" x14ac:dyDescent="0.25">
      <c r="A18" s="65"/>
      <c r="B18" s="68"/>
      <c r="C18" s="42">
        <f t="shared" si="1"/>
        <v>29274080.859999999</v>
      </c>
      <c r="D18" s="2"/>
      <c r="E18" s="2">
        <v>29274080.859999999</v>
      </c>
      <c r="F18" s="28">
        <v>1220813008</v>
      </c>
      <c r="G18" s="59">
        <v>44786</v>
      </c>
    </row>
    <row r="19" spans="1:7" x14ac:dyDescent="0.25">
      <c r="A19" s="65"/>
      <c r="B19" s="69"/>
      <c r="C19" s="42">
        <f t="shared" si="1"/>
        <v>5073134.3</v>
      </c>
      <c r="D19" s="2"/>
      <c r="E19" s="2">
        <v>5073134.3</v>
      </c>
      <c r="F19" s="28">
        <v>1220829001</v>
      </c>
      <c r="G19" s="59">
        <v>44802</v>
      </c>
    </row>
    <row r="20" spans="1:7" x14ac:dyDescent="0.25">
      <c r="A20" s="66"/>
      <c r="B20" s="11" t="s">
        <v>4</v>
      </c>
      <c r="C20" s="42">
        <f t="shared" si="1"/>
        <v>287269982.45999998</v>
      </c>
      <c r="D20" s="2">
        <f>SUM(D13:D19)</f>
        <v>156370376.09999999</v>
      </c>
      <c r="E20" s="3">
        <f>SUM(E13:E19)</f>
        <v>130899606.36</v>
      </c>
      <c r="F20" s="20"/>
      <c r="G20" s="51"/>
    </row>
    <row r="21" spans="1:7" x14ac:dyDescent="0.25">
      <c r="C21" s="15"/>
      <c r="D21" s="13"/>
      <c r="E21" s="14"/>
      <c r="F21" s="21"/>
    </row>
    <row r="22" spans="1:7" x14ac:dyDescent="0.25">
      <c r="A22" s="7" t="s">
        <v>1</v>
      </c>
      <c r="B22" s="9" t="s">
        <v>2</v>
      </c>
      <c r="C22" s="34" t="s">
        <v>3</v>
      </c>
      <c r="D22" s="34" t="s">
        <v>10</v>
      </c>
      <c r="E22" s="34" t="s">
        <v>11</v>
      </c>
      <c r="F22" s="22" t="s">
        <v>8</v>
      </c>
      <c r="G22" s="40" t="s">
        <v>17</v>
      </c>
    </row>
    <row r="23" spans="1:7" ht="15" customHeight="1" x14ac:dyDescent="0.25">
      <c r="A23" s="64" t="s">
        <v>28</v>
      </c>
      <c r="B23" s="70" t="s">
        <v>12</v>
      </c>
      <c r="C23" s="42">
        <f t="shared" ref="C23:C30" si="2">D23+E23</f>
        <v>63762676</v>
      </c>
      <c r="D23" s="2">
        <v>63762676</v>
      </c>
      <c r="E23" s="2"/>
      <c r="F23" s="31">
        <v>1220912001</v>
      </c>
      <c r="G23" s="33">
        <v>44816</v>
      </c>
    </row>
    <row r="24" spans="1:7" ht="15" customHeight="1" x14ac:dyDescent="0.25">
      <c r="A24" s="65"/>
      <c r="B24" s="71"/>
      <c r="C24" s="42">
        <f t="shared" si="2"/>
        <v>17271870.240000002</v>
      </c>
      <c r="D24" s="2"/>
      <c r="E24" s="2">
        <v>17271870.240000002</v>
      </c>
      <c r="F24" s="31">
        <v>1220912002</v>
      </c>
      <c r="G24" s="33">
        <v>44816</v>
      </c>
    </row>
    <row r="25" spans="1:7" ht="15" customHeight="1" x14ac:dyDescent="0.25">
      <c r="A25" s="65"/>
      <c r="B25" s="71"/>
      <c r="C25" s="42">
        <f t="shared" si="2"/>
        <v>47415215.200000003</v>
      </c>
      <c r="D25" s="2"/>
      <c r="E25" s="2">
        <v>47415215.200000003</v>
      </c>
      <c r="F25" s="31">
        <v>1220915003</v>
      </c>
      <c r="G25" s="33">
        <v>44819</v>
      </c>
    </row>
    <row r="26" spans="1:7" ht="15" customHeight="1" x14ac:dyDescent="0.25">
      <c r="A26" s="65"/>
      <c r="B26" s="71"/>
      <c r="C26" s="42">
        <f t="shared" si="2"/>
        <v>45706148.100000001</v>
      </c>
      <c r="D26" s="2">
        <v>41067973.399999999</v>
      </c>
      <c r="E26" s="2">
        <v>4638174.7</v>
      </c>
      <c r="F26" s="31">
        <v>1220922006</v>
      </c>
      <c r="G26" s="33">
        <v>44826</v>
      </c>
    </row>
    <row r="27" spans="1:7" ht="15" customHeight="1" x14ac:dyDescent="0.25">
      <c r="A27" s="65"/>
      <c r="B27" s="71"/>
      <c r="C27" s="42">
        <f t="shared" si="2"/>
        <v>0</v>
      </c>
      <c r="D27" s="2"/>
      <c r="E27" s="2"/>
      <c r="F27" s="43"/>
      <c r="G27" s="57"/>
    </row>
    <row r="28" spans="1:7" ht="15" customHeight="1" x14ac:dyDescent="0.25">
      <c r="A28" s="65"/>
      <c r="B28" s="71"/>
      <c r="C28" s="42">
        <f t="shared" si="2"/>
        <v>0</v>
      </c>
      <c r="D28" s="2"/>
      <c r="E28" s="2"/>
      <c r="F28" s="28"/>
      <c r="G28" s="49"/>
    </row>
    <row r="29" spans="1:7" ht="15" customHeight="1" x14ac:dyDescent="0.25">
      <c r="A29" s="65"/>
      <c r="B29" s="71"/>
      <c r="C29" s="42">
        <f t="shared" si="2"/>
        <v>0</v>
      </c>
      <c r="D29" s="2"/>
      <c r="E29" s="2"/>
      <c r="F29" s="28"/>
      <c r="G29" s="49"/>
    </row>
    <row r="30" spans="1:7" x14ac:dyDescent="0.25">
      <c r="A30" s="25"/>
      <c r="B30" s="11" t="s">
        <v>4</v>
      </c>
      <c r="C30" s="42">
        <f t="shared" si="2"/>
        <v>174155909.54000002</v>
      </c>
      <c r="D30" s="3">
        <f>SUM(D23:D29)</f>
        <v>104830649.40000001</v>
      </c>
      <c r="E30" s="3">
        <f>SUM(E23:E29)</f>
        <v>69325260.140000001</v>
      </c>
      <c r="F30" s="3"/>
      <c r="G30" s="51"/>
    </row>
    <row r="31" spans="1:7" x14ac:dyDescent="0.25">
      <c r="C31" s="15"/>
      <c r="D31" s="13"/>
      <c r="E31" s="14"/>
    </row>
    <row r="32" spans="1:7" x14ac:dyDescent="0.25">
      <c r="A32" s="16" t="s">
        <v>10</v>
      </c>
      <c r="B32" s="18" t="s">
        <v>29</v>
      </c>
      <c r="C32" s="18" t="s">
        <v>27</v>
      </c>
      <c r="D32" s="18" t="s">
        <v>30</v>
      </c>
      <c r="E32" s="17" t="s">
        <v>0</v>
      </c>
      <c r="F32" s="17" t="s">
        <v>19</v>
      </c>
    </row>
    <row r="33" spans="1:6" x14ac:dyDescent="0.25">
      <c r="A33" s="2">
        <v>396000000</v>
      </c>
      <c r="B33" s="2">
        <f>D10</f>
        <v>258025233.84999996</v>
      </c>
      <c r="C33" s="2">
        <f>D20</f>
        <v>156370376.09999999</v>
      </c>
      <c r="D33" s="2">
        <f>D30</f>
        <v>104830649.40000001</v>
      </c>
      <c r="E33" s="23">
        <f>SUM(B33:D33)</f>
        <v>519226259.3499999</v>
      </c>
      <c r="F33" s="39">
        <f>E33*3%</f>
        <v>15576787.780499997</v>
      </c>
    </row>
    <row r="34" spans="1:6" x14ac:dyDescent="0.25">
      <c r="A34" s="4">
        <f>A33-E33</f>
        <v>-123226259.3499999</v>
      </c>
    </row>
    <row r="36" spans="1:6" x14ac:dyDescent="0.25">
      <c r="A36" s="16" t="s">
        <v>11</v>
      </c>
      <c r="B36" s="18" t="s">
        <v>29</v>
      </c>
      <c r="C36" s="18" t="s">
        <v>27</v>
      </c>
      <c r="D36" s="18" t="s">
        <v>30</v>
      </c>
      <c r="E36" s="17" t="s">
        <v>0</v>
      </c>
      <c r="F36" s="17" t="s">
        <v>19</v>
      </c>
    </row>
    <row r="37" spans="1:6" x14ac:dyDescent="0.25">
      <c r="A37" s="2">
        <v>375000000</v>
      </c>
      <c r="B37" s="2">
        <f>E10</f>
        <v>141832279.89000002</v>
      </c>
      <c r="C37" s="2">
        <f>E20</f>
        <v>130899606.36</v>
      </c>
      <c r="D37" s="2">
        <f>E30</f>
        <v>69325260.140000001</v>
      </c>
      <c r="E37" s="23">
        <f>SUM(B37:D37)</f>
        <v>342057146.38999999</v>
      </c>
      <c r="F37" s="39">
        <f>E37*3%</f>
        <v>10261714.3917</v>
      </c>
    </row>
    <row r="38" spans="1:6" x14ac:dyDescent="0.25">
      <c r="A38" s="4">
        <f>A37-E37</f>
        <v>32942853.610000014</v>
      </c>
    </row>
    <row r="39" spans="1:6" x14ac:dyDescent="0.25">
      <c r="D39" s="4"/>
    </row>
  </sheetData>
  <mergeCells count="6">
    <mergeCell ref="B2:B9"/>
    <mergeCell ref="A13:A20"/>
    <mergeCell ref="B13:B19"/>
    <mergeCell ref="A23:A29"/>
    <mergeCell ref="B23:B29"/>
    <mergeCell ref="A2:A9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85" zoomScaleNormal="100" zoomScaleSheetLayoutView="85" workbookViewId="0">
      <selection activeCell="I13" sqref="I13"/>
    </sheetView>
  </sheetViews>
  <sheetFormatPr defaultRowHeight="15" x14ac:dyDescent="0.25"/>
  <cols>
    <col min="1" max="1" width="12.5703125" bestFit="1" customWidth="1"/>
    <col min="2" max="2" width="14.2851562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7.2851562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10</v>
      </c>
      <c r="E1" s="34" t="s">
        <v>11</v>
      </c>
      <c r="F1" s="22" t="s">
        <v>7</v>
      </c>
      <c r="G1" s="40" t="s">
        <v>17</v>
      </c>
    </row>
    <row r="2" spans="1:7" x14ac:dyDescent="0.25">
      <c r="A2" s="64" t="s">
        <v>26</v>
      </c>
      <c r="B2" s="70" t="s">
        <v>14</v>
      </c>
      <c r="C2" s="41">
        <f>D2+E2</f>
        <v>68511375.049999997</v>
      </c>
      <c r="D2" s="4">
        <v>68511375.049999997</v>
      </c>
      <c r="E2" s="2"/>
      <c r="F2" s="54"/>
      <c r="G2" s="55"/>
    </row>
    <row r="3" spans="1:7" x14ac:dyDescent="0.25">
      <c r="A3" s="65"/>
      <c r="B3" s="71"/>
      <c r="C3" s="41">
        <f t="shared" ref="C3:C5" si="0">D3+E3</f>
        <v>0</v>
      </c>
      <c r="D3" s="2"/>
      <c r="E3" s="2"/>
      <c r="F3" s="43"/>
      <c r="G3" s="50"/>
    </row>
    <row r="4" spans="1:7" x14ac:dyDescent="0.25">
      <c r="A4" s="37"/>
      <c r="B4" s="72"/>
      <c r="C4" s="41">
        <f t="shared" si="0"/>
        <v>0</v>
      </c>
      <c r="D4" s="2"/>
      <c r="E4" s="2"/>
      <c r="F4" s="43"/>
      <c r="G4" s="50"/>
    </row>
    <row r="5" spans="1:7" x14ac:dyDescent="0.25">
      <c r="A5" s="25"/>
      <c r="B5" s="10" t="s">
        <v>4</v>
      </c>
      <c r="C5" s="41">
        <f t="shared" si="0"/>
        <v>68511375.049999997</v>
      </c>
      <c r="D5" s="2">
        <f>SUM(D2:D4)</f>
        <v>68511375.049999997</v>
      </c>
      <c r="E5" s="8">
        <f>SUM(E2:E4)</f>
        <v>0</v>
      </c>
      <c r="F5" s="29"/>
      <c r="G5" s="51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10</v>
      </c>
      <c r="E7" s="34" t="s">
        <v>11</v>
      </c>
      <c r="F7" s="45" t="s">
        <v>8</v>
      </c>
      <c r="G7" s="40" t="s">
        <v>17</v>
      </c>
    </row>
    <row r="8" spans="1:7" x14ac:dyDescent="0.25">
      <c r="A8" s="64" t="s">
        <v>27</v>
      </c>
      <c r="B8" s="67" t="s">
        <v>14</v>
      </c>
      <c r="C8" s="41">
        <f t="shared" ref="C8:C11" si="1">D8+E8</f>
        <v>74966256.650000006</v>
      </c>
      <c r="D8" s="4">
        <v>74966256.650000006</v>
      </c>
      <c r="E8" s="2"/>
      <c r="F8" s="31">
        <v>1220804002</v>
      </c>
      <c r="G8" s="58">
        <v>44777</v>
      </c>
    </row>
    <row r="9" spans="1:7" x14ac:dyDescent="0.25">
      <c r="A9" s="65"/>
      <c r="B9" s="68"/>
      <c r="C9" s="41">
        <f t="shared" si="1"/>
        <v>0</v>
      </c>
      <c r="D9" s="2"/>
      <c r="E9" s="2"/>
      <c r="F9" s="28"/>
      <c r="G9" s="49"/>
    </row>
    <row r="10" spans="1:7" ht="17.25" customHeight="1" x14ac:dyDescent="0.25">
      <c r="A10" s="65"/>
      <c r="B10" s="68"/>
      <c r="C10" s="41">
        <f t="shared" si="1"/>
        <v>0</v>
      </c>
      <c r="D10" s="2"/>
      <c r="E10" s="27"/>
      <c r="F10" s="28"/>
      <c r="G10" s="49"/>
    </row>
    <row r="11" spans="1:7" x14ac:dyDescent="0.25">
      <c r="A11" s="66"/>
      <c r="B11" s="11" t="s">
        <v>4</v>
      </c>
      <c r="C11" s="41">
        <f t="shared" si="1"/>
        <v>74966256.650000006</v>
      </c>
      <c r="D11" s="2">
        <f>SUM(D8:D10)</f>
        <v>74966256.650000006</v>
      </c>
      <c r="E11" s="3">
        <f>SUM(E8:E10)</f>
        <v>0</v>
      </c>
      <c r="F11" s="20"/>
      <c r="G11" s="51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10</v>
      </c>
      <c r="E13" s="34" t="s">
        <v>11</v>
      </c>
      <c r="F13" s="22" t="s">
        <v>8</v>
      </c>
      <c r="G13" s="40" t="s">
        <v>17</v>
      </c>
    </row>
    <row r="14" spans="1:7" ht="15" customHeight="1" x14ac:dyDescent="0.25">
      <c r="A14" s="64" t="s">
        <v>30</v>
      </c>
      <c r="B14" s="70" t="s">
        <v>14</v>
      </c>
      <c r="C14" s="41">
        <f t="shared" ref="C14:C17" si="2">D14+E14</f>
        <v>53880729.900000006</v>
      </c>
      <c r="D14" s="4">
        <v>53880729.900000006</v>
      </c>
      <c r="E14" s="2"/>
      <c r="F14" s="31">
        <v>1220922005</v>
      </c>
      <c r="G14" s="33">
        <v>44826</v>
      </c>
    </row>
    <row r="15" spans="1:7" ht="15" customHeight="1" x14ac:dyDescent="0.25">
      <c r="A15" s="65"/>
      <c r="B15" s="71"/>
      <c r="C15" s="41">
        <f t="shared" si="2"/>
        <v>0</v>
      </c>
      <c r="D15" s="2"/>
      <c r="E15" s="2"/>
      <c r="F15" s="28"/>
      <c r="G15" s="49"/>
    </row>
    <row r="16" spans="1:7" ht="15" customHeight="1" x14ac:dyDescent="0.25">
      <c r="A16" s="65"/>
      <c r="B16" s="72"/>
      <c r="C16" s="41">
        <f t="shared" si="2"/>
        <v>0</v>
      </c>
      <c r="D16" s="2"/>
      <c r="E16" s="2"/>
      <c r="F16" s="28"/>
      <c r="G16" s="49"/>
    </row>
    <row r="17" spans="1:7" x14ac:dyDescent="0.25">
      <c r="A17" s="25"/>
      <c r="B17" s="11" t="s">
        <v>4</v>
      </c>
      <c r="C17" s="41">
        <f t="shared" si="2"/>
        <v>53880729.900000006</v>
      </c>
      <c r="D17" s="2">
        <f>SUM(D14:D16)</f>
        <v>53880729.900000006</v>
      </c>
      <c r="E17" s="3">
        <f>SUM(E14:E16)</f>
        <v>0</v>
      </c>
      <c r="F17" s="3"/>
      <c r="G17" s="51"/>
    </row>
    <row r="18" spans="1:7" x14ac:dyDescent="0.25">
      <c r="C18" s="15"/>
      <c r="D18" s="13"/>
      <c r="E18" s="14"/>
    </row>
    <row r="19" spans="1:7" x14ac:dyDescent="0.25">
      <c r="A19" s="16" t="s">
        <v>10</v>
      </c>
      <c r="B19" s="18" t="s">
        <v>29</v>
      </c>
      <c r="C19" s="18" t="s">
        <v>27</v>
      </c>
      <c r="D19" s="18" t="s">
        <v>30</v>
      </c>
      <c r="E19" s="17" t="s">
        <v>0</v>
      </c>
      <c r="F19" s="17" t="s">
        <v>16</v>
      </c>
    </row>
    <row r="20" spans="1:7" x14ac:dyDescent="0.25">
      <c r="A20" s="5" t="s">
        <v>20</v>
      </c>
      <c r="B20" s="2">
        <f>D5</f>
        <v>68511375.049999997</v>
      </c>
      <c r="C20" s="2">
        <f>D11</f>
        <v>74966256.650000006</v>
      </c>
      <c r="D20" s="2">
        <f>D17*3%</f>
        <v>1616421.8970000001</v>
      </c>
      <c r="E20" s="23">
        <f>SUM(B20:D20)</f>
        <v>145094053.597</v>
      </c>
      <c r="F20" s="39">
        <f>E20*3%</f>
        <v>4352821.6079099998</v>
      </c>
    </row>
    <row r="23" spans="1:7" x14ac:dyDescent="0.25">
      <c r="A23" s="16" t="s">
        <v>11</v>
      </c>
      <c r="B23" s="18" t="s">
        <v>29</v>
      </c>
      <c r="C23" s="18" t="s">
        <v>27</v>
      </c>
      <c r="D23" s="18" t="s">
        <v>30</v>
      </c>
      <c r="E23" s="17" t="s">
        <v>0</v>
      </c>
      <c r="F23" s="17" t="s">
        <v>19</v>
      </c>
    </row>
    <row r="24" spans="1:7" x14ac:dyDescent="0.25">
      <c r="A24" s="5" t="s">
        <v>20</v>
      </c>
      <c r="B24" s="2"/>
      <c r="C24" s="2"/>
      <c r="D24" s="2"/>
      <c r="E24" s="23"/>
      <c r="F24" s="6">
        <v>0.03</v>
      </c>
    </row>
    <row r="26" spans="1:7" x14ac:dyDescent="0.25">
      <c r="D26" s="4"/>
    </row>
  </sheetData>
  <mergeCells count="6">
    <mergeCell ref="A2:A3"/>
    <mergeCell ref="B2:B4"/>
    <mergeCell ref="A8:A11"/>
    <mergeCell ref="B8:B10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BreakPreview" zoomScale="80" zoomScaleNormal="100" zoomScaleSheetLayoutView="80" workbookViewId="0">
      <selection activeCell="F24" sqref="F24"/>
    </sheetView>
  </sheetViews>
  <sheetFormatPr defaultRowHeight="15" x14ac:dyDescent="0.25"/>
  <cols>
    <col min="1" max="1" width="13.42578125" bestFit="1" customWidth="1"/>
    <col min="2" max="2" width="17" bestFit="1" customWidth="1"/>
    <col min="3" max="3" width="15.140625" bestFit="1" customWidth="1"/>
    <col min="4" max="4" width="16.7109375" customWidth="1"/>
    <col min="5" max="5" width="19.28515625" customWidth="1"/>
    <col min="6" max="6" width="16.5703125" customWidth="1"/>
    <col min="7" max="7" width="1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10</v>
      </c>
      <c r="E1" s="34" t="s">
        <v>11</v>
      </c>
      <c r="F1" s="22" t="s">
        <v>7</v>
      </c>
      <c r="G1" s="40" t="s">
        <v>21</v>
      </c>
    </row>
    <row r="2" spans="1:7" x14ac:dyDescent="0.25">
      <c r="A2" s="64" t="s">
        <v>26</v>
      </c>
      <c r="B2" s="70" t="s">
        <v>15</v>
      </c>
      <c r="C2" s="41">
        <f>D2+E2</f>
        <v>90068975.5</v>
      </c>
      <c r="D2" s="2">
        <v>90068975.5</v>
      </c>
      <c r="E2" s="2"/>
      <c r="F2" s="28">
        <v>1220708032</v>
      </c>
      <c r="G2" s="59">
        <v>44750</v>
      </c>
    </row>
    <row r="3" spans="1:7" x14ac:dyDescent="0.25">
      <c r="A3" s="65"/>
      <c r="B3" s="71"/>
      <c r="C3" s="41">
        <f>D3+E3</f>
        <v>201779168.25</v>
      </c>
      <c r="D3" s="2">
        <v>201779168.25</v>
      </c>
      <c r="E3" s="2"/>
      <c r="F3" s="28">
        <v>1220729008</v>
      </c>
      <c r="G3" s="59">
        <v>44771</v>
      </c>
    </row>
    <row r="4" spans="1:7" x14ac:dyDescent="0.25">
      <c r="A4" s="65"/>
      <c r="B4" s="71"/>
      <c r="C4" s="24"/>
      <c r="D4" s="2"/>
      <c r="E4" s="2"/>
      <c r="F4" s="43"/>
      <c r="G4" s="50"/>
    </row>
    <row r="5" spans="1:7" x14ac:dyDescent="0.25">
      <c r="A5" s="25"/>
      <c r="B5" s="10" t="s">
        <v>4</v>
      </c>
      <c r="C5" s="41">
        <f>D5+E5</f>
        <v>291848143.75</v>
      </c>
      <c r="D5" s="2">
        <f>SUM(D2:D4)</f>
        <v>291848143.75</v>
      </c>
      <c r="E5" s="8">
        <f>SUM(E2:E4)</f>
        <v>0</v>
      </c>
      <c r="F5" s="29"/>
      <c r="G5" s="51"/>
    </row>
    <row r="6" spans="1:7" ht="15.75" thickBot="1" x14ac:dyDescent="0.3">
      <c r="C6" s="12"/>
      <c r="D6" s="13"/>
      <c r="E6" s="13"/>
      <c r="F6" s="19"/>
    </row>
    <row r="7" spans="1:7" x14ac:dyDescent="0.25">
      <c r="A7" s="7" t="s">
        <v>1</v>
      </c>
      <c r="B7" s="9" t="s">
        <v>2</v>
      </c>
      <c r="C7" s="34" t="s">
        <v>3</v>
      </c>
      <c r="D7" s="34" t="s">
        <v>10</v>
      </c>
      <c r="E7" s="34" t="s">
        <v>11</v>
      </c>
      <c r="F7" s="45" t="s">
        <v>8</v>
      </c>
      <c r="G7" s="40" t="s">
        <v>21</v>
      </c>
    </row>
    <row r="8" spans="1:7" ht="15" customHeight="1" x14ac:dyDescent="0.25">
      <c r="A8" s="64" t="s">
        <v>27</v>
      </c>
      <c r="B8" s="38" t="s">
        <v>15</v>
      </c>
      <c r="C8" s="41">
        <f>D8+E8</f>
        <v>146139818</v>
      </c>
      <c r="D8" s="2">
        <v>146139818</v>
      </c>
      <c r="E8" s="2"/>
      <c r="F8" s="28">
        <v>1220813009</v>
      </c>
      <c r="G8" s="59">
        <v>44786</v>
      </c>
    </row>
    <row r="9" spans="1:7" ht="15" customHeight="1" x14ac:dyDescent="0.25">
      <c r="A9" s="65"/>
      <c r="B9" s="60"/>
      <c r="C9" s="41"/>
      <c r="D9" s="2"/>
      <c r="E9" s="2"/>
      <c r="F9" s="43"/>
      <c r="G9" s="57"/>
    </row>
    <row r="10" spans="1:7" ht="15" customHeight="1" x14ac:dyDescent="0.25">
      <c r="A10" s="65"/>
      <c r="B10" s="60"/>
      <c r="C10" s="41"/>
      <c r="D10" s="2"/>
      <c r="E10" s="2"/>
      <c r="F10" s="43"/>
      <c r="G10" s="57"/>
    </row>
    <row r="11" spans="1:7" x14ac:dyDescent="0.25">
      <c r="A11" s="66"/>
      <c r="B11" s="11" t="s">
        <v>4</v>
      </c>
      <c r="C11" s="56">
        <f>SUM(C8)</f>
        <v>146139818</v>
      </c>
      <c r="D11" s="2">
        <f>SUM(D8)</f>
        <v>146139818</v>
      </c>
      <c r="E11" s="3">
        <f>SUM(E8:E8)</f>
        <v>0</v>
      </c>
      <c r="F11" s="20"/>
      <c r="G11" s="51"/>
    </row>
    <row r="12" spans="1:7" x14ac:dyDescent="0.25">
      <c r="C12" s="15"/>
      <c r="D12" s="13"/>
      <c r="E12" s="14"/>
      <c r="F12" s="21"/>
    </row>
    <row r="13" spans="1:7" x14ac:dyDescent="0.25">
      <c r="A13" s="7" t="s">
        <v>1</v>
      </c>
      <c r="B13" s="9" t="s">
        <v>2</v>
      </c>
      <c r="C13" s="34" t="s">
        <v>3</v>
      </c>
      <c r="D13" s="34" t="s">
        <v>10</v>
      </c>
      <c r="E13" s="34" t="s">
        <v>11</v>
      </c>
      <c r="F13" s="22" t="s">
        <v>8</v>
      </c>
      <c r="G13" s="40" t="s">
        <v>22</v>
      </c>
    </row>
    <row r="14" spans="1:7" ht="15" customHeight="1" x14ac:dyDescent="0.25">
      <c r="A14" s="64" t="s">
        <v>30</v>
      </c>
      <c r="B14" s="70" t="s">
        <v>15</v>
      </c>
      <c r="C14" s="56"/>
      <c r="D14" s="4"/>
      <c r="E14" s="2"/>
      <c r="F14" s="54"/>
      <c r="G14" s="55"/>
    </row>
    <row r="15" spans="1:7" ht="15" customHeight="1" x14ac:dyDescent="0.25">
      <c r="A15" s="65"/>
      <c r="B15" s="71"/>
      <c r="C15" s="41"/>
      <c r="D15" s="2"/>
      <c r="E15" s="2"/>
      <c r="F15" s="28"/>
      <c r="G15" s="49"/>
    </row>
    <row r="16" spans="1:7" ht="15" customHeight="1" x14ac:dyDescent="0.25">
      <c r="A16" s="65"/>
      <c r="B16" s="71"/>
      <c r="C16" s="41"/>
      <c r="D16" s="2"/>
      <c r="E16" s="2"/>
      <c r="F16" s="28"/>
      <c r="G16" s="49"/>
    </row>
    <row r="17" spans="1:7" ht="15" customHeight="1" x14ac:dyDescent="0.25">
      <c r="A17" s="65"/>
      <c r="B17" s="71"/>
      <c r="C17" s="41"/>
      <c r="D17" s="2"/>
      <c r="E17" s="2"/>
      <c r="F17" s="28"/>
      <c r="G17" s="49"/>
    </row>
    <row r="18" spans="1:7" ht="15" customHeight="1" x14ac:dyDescent="0.25">
      <c r="A18" s="65"/>
      <c r="B18" s="71"/>
      <c r="C18" s="41"/>
      <c r="D18" s="2"/>
      <c r="E18" s="2"/>
      <c r="F18" s="28"/>
      <c r="G18" s="49"/>
    </row>
    <row r="19" spans="1:7" ht="15" customHeight="1" x14ac:dyDescent="0.25">
      <c r="A19" s="65"/>
      <c r="B19" s="71"/>
      <c r="C19" s="41"/>
      <c r="D19" s="2"/>
      <c r="E19" s="2"/>
      <c r="F19" s="28"/>
      <c r="G19" s="49"/>
    </row>
    <row r="20" spans="1:7" ht="15" customHeight="1" x14ac:dyDescent="0.25">
      <c r="A20" s="65"/>
      <c r="B20" s="72"/>
      <c r="C20" s="1"/>
      <c r="D20" s="36"/>
      <c r="E20" s="2"/>
      <c r="F20" s="28"/>
      <c r="G20" s="49"/>
    </row>
    <row r="21" spans="1:7" x14ac:dyDescent="0.25">
      <c r="A21" s="25"/>
      <c r="B21" s="11" t="s">
        <v>4</v>
      </c>
      <c r="C21" s="41">
        <f t="shared" ref="C21" si="0">D21+E21</f>
        <v>0</v>
      </c>
      <c r="D21" s="2">
        <f>SUM(D14:D20)</f>
        <v>0</v>
      </c>
      <c r="E21" s="3">
        <f>SUM(E14:E20)</f>
        <v>0</v>
      </c>
      <c r="F21" s="3"/>
      <c r="G21" s="51"/>
    </row>
    <row r="22" spans="1:7" x14ac:dyDescent="0.25">
      <c r="C22" s="15"/>
      <c r="D22" s="13"/>
      <c r="E22" s="14"/>
    </row>
    <row r="23" spans="1:7" x14ac:dyDescent="0.25">
      <c r="A23" s="16" t="s">
        <v>10</v>
      </c>
      <c r="B23" s="18" t="s">
        <v>29</v>
      </c>
      <c r="C23" s="18" t="s">
        <v>27</v>
      </c>
      <c r="D23" s="18" t="s">
        <v>30</v>
      </c>
      <c r="E23" s="17" t="s">
        <v>0</v>
      </c>
      <c r="F23" s="17" t="s">
        <v>19</v>
      </c>
    </row>
    <row r="24" spans="1:7" x14ac:dyDescent="0.25">
      <c r="A24" s="5">
        <v>150000000</v>
      </c>
      <c r="B24" s="2">
        <f>D5</f>
        <v>291848143.75</v>
      </c>
      <c r="C24" s="2">
        <f>D11</f>
        <v>146139818</v>
      </c>
      <c r="D24" s="2">
        <f>D21*3%</f>
        <v>0</v>
      </c>
      <c r="E24" s="23">
        <f>SUM(B24:D24)</f>
        <v>437987961.75</v>
      </c>
      <c r="F24" s="39">
        <f>E24*5%</f>
        <v>21899398.087500002</v>
      </c>
    </row>
    <row r="25" spans="1:7" x14ac:dyDescent="0.25">
      <c r="A25" s="4">
        <f>A24-E24</f>
        <v>-287987961.75</v>
      </c>
    </row>
    <row r="27" spans="1:7" x14ac:dyDescent="0.25">
      <c r="A27" s="16" t="s">
        <v>11</v>
      </c>
      <c r="B27" s="18" t="s">
        <v>29</v>
      </c>
      <c r="C27" s="18" t="s">
        <v>27</v>
      </c>
      <c r="D27" s="18" t="s">
        <v>30</v>
      </c>
      <c r="E27" s="17" t="s">
        <v>0</v>
      </c>
      <c r="F27" s="17" t="s">
        <v>19</v>
      </c>
    </row>
    <row r="28" spans="1:7" x14ac:dyDescent="0.25">
      <c r="A28" s="5">
        <v>150000000</v>
      </c>
      <c r="B28" s="2"/>
      <c r="C28" s="2"/>
      <c r="D28" s="2">
        <f>E21*3%</f>
        <v>0</v>
      </c>
      <c r="E28" s="23"/>
      <c r="F28" s="6">
        <v>0.03</v>
      </c>
    </row>
    <row r="30" spans="1:7" x14ac:dyDescent="0.25">
      <c r="D30" s="4"/>
    </row>
  </sheetData>
  <mergeCells count="5">
    <mergeCell ref="A2:A4"/>
    <mergeCell ref="B2:B4"/>
    <mergeCell ref="A8:A11"/>
    <mergeCell ref="A14:A20"/>
    <mergeCell ref="B14:B20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zoomScale="60" zoomScaleNormal="100" workbookViewId="0">
      <selection activeCell="E26" sqref="E26"/>
    </sheetView>
  </sheetViews>
  <sheetFormatPr defaultRowHeight="15" x14ac:dyDescent="0.25"/>
  <cols>
    <col min="1" max="1" width="12.5703125" bestFit="1" customWidth="1"/>
    <col min="2" max="2" width="14.28515625" customWidth="1"/>
    <col min="3" max="3" width="15" bestFit="1" customWidth="1"/>
    <col min="4" max="4" width="16.7109375" customWidth="1"/>
    <col min="5" max="5" width="19.28515625" customWidth="1"/>
    <col min="6" max="6" width="16.5703125" customWidth="1"/>
    <col min="7" max="7" width="17.28515625" bestFit="1" customWidth="1"/>
  </cols>
  <sheetData>
    <row r="1" spans="1:7" x14ac:dyDescent="0.25">
      <c r="A1" s="7" t="s">
        <v>1</v>
      </c>
      <c r="B1" s="9" t="s">
        <v>2</v>
      </c>
      <c r="C1" s="34" t="s">
        <v>3</v>
      </c>
      <c r="D1" s="34" t="s">
        <v>10</v>
      </c>
      <c r="E1" s="34" t="s">
        <v>11</v>
      </c>
      <c r="F1" s="22" t="s">
        <v>7</v>
      </c>
      <c r="G1" s="40" t="s">
        <v>17</v>
      </c>
    </row>
    <row r="2" spans="1:7" x14ac:dyDescent="0.25">
      <c r="A2" s="64" t="s">
        <v>26</v>
      </c>
      <c r="B2" s="70" t="s">
        <v>23</v>
      </c>
      <c r="C2" s="41">
        <f>D2+E2</f>
        <v>483248.35000000003</v>
      </c>
      <c r="D2" s="4">
        <v>228408.84000000003</v>
      </c>
      <c r="E2" s="4">
        <v>254839.51</v>
      </c>
      <c r="F2" s="43"/>
      <c r="G2" s="50"/>
    </row>
    <row r="3" spans="1:7" x14ac:dyDescent="0.25">
      <c r="A3" s="65"/>
      <c r="B3" s="71"/>
      <c r="C3" s="41">
        <f>D3+E3</f>
        <v>20041285.560000002</v>
      </c>
      <c r="D3" s="4">
        <v>14502994.84</v>
      </c>
      <c r="E3" s="4">
        <v>5538290.7200000016</v>
      </c>
      <c r="F3" s="43"/>
      <c r="G3" s="50"/>
    </row>
    <row r="4" spans="1:7" x14ac:dyDescent="0.25">
      <c r="A4" s="25"/>
      <c r="B4" s="10" t="s">
        <v>4</v>
      </c>
      <c r="C4" s="61">
        <f>SUM(C2:C3)</f>
        <v>20524533.910000004</v>
      </c>
      <c r="D4" s="2">
        <f>SUM(D2:D3)</f>
        <v>14731403.68</v>
      </c>
      <c r="E4" s="8">
        <f>SUM(E2:E3)</f>
        <v>5793130.2300000014</v>
      </c>
      <c r="F4" s="29"/>
      <c r="G4" s="51"/>
    </row>
    <row r="5" spans="1:7" ht="15.75" thickBot="1" x14ac:dyDescent="0.3">
      <c r="C5" s="12"/>
      <c r="D5" s="13"/>
      <c r="E5" s="13"/>
      <c r="F5" s="19"/>
    </row>
    <row r="6" spans="1:7" x14ac:dyDescent="0.25">
      <c r="A6" s="7" t="s">
        <v>1</v>
      </c>
      <c r="B6" s="9" t="s">
        <v>2</v>
      </c>
      <c r="C6" s="34" t="s">
        <v>3</v>
      </c>
      <c r="D6" s="34" t="s">
        <v>10</v>
      </c>
      <c r="E6" s="34" t="s">
        <v>24</v>
      </c>
      <c r="F6" s="45" t="s">
        <v>8</v>
      </c>
      <c r="G6" s="40" t="s">
        <v>17</v>
      </c>
    </row>
    <row r="7" spans="1:7" x14ac:dyDescent="0.25">
      <c r="A7" s="64" t="s">
        <v>27</v>
      </c>
      <c r="B7" s="67" t="s">
        <v>23</v>
      </c>
      <c r="C7" s="41">
        <f>D7+E7</f>
        <v>16225880.869999999</v>
      </c>
      <c r="D7" s="4">
        <v>14143919.91</v>
      </c>
      <c r="E7" s="4">
        <v>2081960.9599999997</v>
      </c>
      <c r="F7" s="31">
        <v>1220813004</v>
      </c>
      <c r="G7" s="58">
        <v>44786</v>
      </c>
    </row>
    <row r="8" spans="1:7" x14ac:dyDescent="0.25">
      <c r="A8" s="65"/>
      <c r="B8" s="68"/>
      <c r="C8" s="41">
        <f>D8+E8</f>
        <v>0</v>
      </c>
      <c r="D8" s="2"/>
      <c r="E8" s="2"/>
      <c r="F8" s="31"/>
      <c r="G8" s="33"/>
    </row>
    <row r="9" spans="1:7" x14ac:dyDescent="0.25">
      <c r="A9" s="65"/>
      <c r="B9" s="68"/>
      <c r="C9" s="26"/>
      <c r="D9" s="2"/>
      <c r="E9" s="27"/>
      <c r="F9" s="28"/>
      <c r="G9" s="49"/>
    </row>
    <row r="10" spans="1:7" x14ac:dyDescent="0.25">
      <c r="A10" s="66"/>
      <c r="B10" s="11" t="s">
        <v>4</v>
      </c>
      <c r="C10" s="41">
        <f>D10+E10</f>
        <v>16225880.869999999</v>
      </c>
      <c r="D10" s="2">
        <f>SUM(D7:D9)</f>
        <v>14143919.91</v>
      </c>
      <c r="E10" s="2">
        <f>SUM(E7:E9)</f>
        <v>2081960.9599999997</v>
      </c>
      <c r="F10" s="20"/>
    </row>
    <row r="11" spans="1:7" x14ac:dyDescent="0.25">
      <c r="C11" s="15"/>
      <c r="D11" s="13"/>
      <c r="E11" s="14"/>
      <c r="F11" s="21"/>
    </row>
    <row r="12" spans="1:7" x14ac:dyDescent="0.25">
      <c r="A12" s="7" t="s">
        <v>1</v>
      </c>
      <c r="B12" s="9" t="s">
        <v>2</v>
      </c>
      <c r="C12" s="34" t="s">
        <v>3</v>
      </c>
      <c r="D12" s="34" t="s">
        <v>10</v>
      </c>
      <c r="E12" s="34" t="s">
        <v>11</v>
      </c>
      <c r="F12" s="22" t="s">
        <v>8</v>
      </c>
      <c r="G12" s="40" t="s">
        <v>17</v>
      </c>
    </row>
    <row r="13" spans="1:7" x14ac:dyDescent="0.25">
      <c r="A13" s="64" t="s">
        <v>30</v>
      </c>
      <c r="B13" s="67" t="s">
        <v>23</v>
      </c>
      <c r="C13" s="41">
        <f>D13+E13</f>
        <v>0</v>
      </c>
      <c r="D13" s="4"/>
      <c r="E13" s="4"/>
      <c r="F13" s="31"/>
      <c r="G13" s="33"/>
    </row>
    <row r="14" spans="1:7" x14ac:dyDescent="0.25">
      <c r="A14" s="65"/>
      <c r="B14" s="68"/>
      <c r="C14" s="26"/>
      <c r="D14" s="2"/>
      <c r="E14" s="2"/>
      <c r="F14" s="28"/>
      <c r="G14" s="49"/>
    </row>
    <row r="15" spans="1:7" x14ac:dyDescent="0.25">
      <c r="A15" s="65"/>
      <c r="B15" s="68"/>
      <c r="C15" s="26"/>
      <c r="D15" s="2"/>
      <c r="E15" s="2"/>
      <c r="F15" s="28"/>
      <c r="G15" s="49"/>
    </row>
    <row r="16" spans="1:7" x14ac:dyDescent="0.25">
      <c r="A16" s="65"/>
      <c r="B16" s="69"/>
      <c r="C16" s="1"/>
      <c r="D16" s="2"/>
      <c r="E16" s="2"/>
      <c r="F16" s="28"/>
      <c r="G16" s="49"/>
    </row>
    <row r="17" spans="1:6" x14ac:dyDescent="0.25">
      <c r="A17" s="25"/>
      <c r="B17" s="11" t="s">
        <v>4</v>
      </c>
      <c r="C17" s="41">
        <f>D17+E17</f>
        <v>0</v>
      </c>
      <c r="D17" s="46">
        <f>SUM(D13:D16)</f>
        <v>0</v>
      </c>
      <c r="E17" s="32">
        <f>SUM(E13:E16)</f>
        <v>0</v>
      </c>
      <c r="F17" s="32"/>
    </row>
    <row r="18" spans="1:6" x14ac:dyDescent="0.25">
      <c r="C18" s="15"/>
      <c r="D18" s="13"/>
      <c r="E18" s="14"/>
    </row>
    <row r="19" spans="1:6" x14ac:dyDescent="0.25">
      <c r="A19" s="16" t="s">
        <v>25</v>
      </c>
      <c r="B19" s="18" t="s">
        <v>29</v>
      </c>
      <c r="C19" s="18" t="s">
        <v>27</v>
      </c>
      <c r="D19" s="18" t="s">
        <v>30</v>
      </c>
      <c r="E19" s="17" t="s">
        <v>0</v>
      </c>
      <c r="F19" s="17">
        <v>0.03</v>
      </c>
    </row>
    <row r="20" spans="1:6" x14ac:dyDescent="0.25">
      <c r="A20" s="5"/>
      <c r="B20" s="2">
        <f>C4</f>
        <v>20524533.910000004</v>
      </c>
      <c r="C20" s="2">
        <f>C10</f>
        <v>16225880.869999999</v>
      </c>
      <c r="D20" s="2">
        <f>C17</f>
        <v>0</v>
      </c>
      <c r="E20" s="23">
        <f>SUM(B20:D20)</f>
        <v>36750414.780000001</v>
      </c>
      <c r="F20" s="39">
        <f>E20*3%</f>
        <v>1102512.4434</v>
      </c>
    </row>
    <row r="23" spans="1:6" x14ac:dyDescent="0.25">
      <c r="D23" s="4"/>
      <c r="E23" s="53"/>
    </row>
  </sheetData>
  <mergeCells count="6">
    <mergeCell ref="A2:A3"/>
    <mergeCell ref="B2:B3"/>
    <mergeCell ref="A7:A10"/>
    <mergeCell ref="B7:B9"/>
    <mergeCell ref="A13:A16"/>
    <mergeCell ref="B13:B16"/>
  </mergeCells>
  <pageMargins left="0.7" right="0.7" top="0.75" bottom="0.75" header="0.3" footer="0.3"/>
  <pageSetup paperSize="9" scale="7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zishop</vt:lpstr>
      <vt:lpstr>RAJA</vt:lpstr>
      <vt:lpstr>BAYI SURO</vt:lpstr>
      <vt:lpstr>LINK</vt:lpstr>
      <vt:lpstr>BAYI DLANGGU</vt:lpstr>
      <vt:lpstr>KEINARA</vt:lpstr>
      <vt:lpstr>KEINARA!Print_Area</vt:lpstr>
      <vt:lpstr>zishop!Print_Area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Abdullah</cp:lastModifiedBy>
  <cp:lastPrinted>2022-09-23T07:03:55Z</cp:lastPrinted>
  <dcterms:created xsi:type="dcterms:W3CDTF">2021-07-05T12:47:54Z</dcterms:created>
  <dcterms:modified xsi:type="dcterms:W3CDTF">2024-09-21T06:03:35Z</dcterms:modified>
</cp:coreProperties>
</file>