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200" windowHeight="6615"/>
  </bookViews>
  <sheets>
    <sheet name="zishop" sheetId="4" r:id="rId1"/>
    <sheet name="RAJA" sheetId="13" r:id="rId2"/>
    <sheet name="BAYI SURO" sheetId="14" r:id="rId3"/>
    <sheet name="LINK" sheetId="15" r:id="rId4"/>
    <sheet name="BAYI DLANGGU" sheetId="16" r:id="rId5"/>
    <sheet name="KEINARA" sheetId="17" r:id="rId6"/>
  </sheets>
  <definedNames>
    <definedName name="_xlnm.Print_Area" localSheetId="5">KEINARA!$A$1:$G$21</definedName>
    <definedName name="_xlnm.Print_Area" localSheetId="0">zishop!$A$1:$G$47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3" l="1"/>
  <c r="G28" i="16" l="1"/>
  <c r="G27" i="16"/>
  <c r="F31" i="14" l="1"/>
  <c r="C23" i="4" l="1"/>
  <c r="C22" i="4"/>
  <c r="C21" i="4"/>
  <c r="C20" i="4"/>
  <c r="C19" i="4"/>
  <c r="C18" i="4"/>
  <c r="C17" i="4"/>
  <c r="C16" i="4"/>
  <c r="C15" i="4"/>
  <c r="C14" i="4"/>
  <c r="C13" i="4"/>
  <c r="C12" i="4"/>
  <c r="C12" i="14"/>
  <c r="C10" i="14"/>
  <c r="C9" i="14"/>
  <c r="C8" i="14"/>
  <c r="C7" i="14"/>
  <c r="C11" i="14"/>
  <c r="C16" i="13" l="1"/>
  <c r="C37" i="4"/>
  <c r="C36" i="4"/>
  <c r="B20" i="15" l="1"/>
  <c r="D14" i="14"/>
  <c r="C10" i="16"/>
  <c r="C9" i="16"/>
  <c r="E8" i="4" l="1"/>
  <c r="B46" i="4" s="1"/>
  <c r="C7" i="4"/>
  <c r="C14" i="17" l="1"/>
  <c r="C38" i="4" l="1"/>
  <c r="C35" i="4"/>
  <c r="C34" i="4"/>
  <c r="C33" i="4"/>
  <c r="C32" i="4"/>
  <c r="C31" i="4"/>
  <c r="C30" i="4"/>
  <c r="C29" i="4"/>
  <c r="C28" i="4"/>
  <c r="D39" i="4"/>
  <c r="E11" i="16" l="1"/>
  <c r="D4" i="17" l="1"/>
  <c r="E4" i="17"/>
  <c r="C6" i="4"/>
  <c r="C5" i="4"/>
  <c r="C4" i="4"/>
  <c r="C25" i="16"/>
  <c r="D11" i="16"/>
  <c r="C21" i="16" s="1"/>
  <c r="C16" i="16"/>
  <c r="C15" i="16"/>
  <c r="C14" i="16"/>
  <c r="C15" i="13" l="1"/>
  <c r="C14" i="13"/>
  <c r="C3" i="17" l="1"/>
  <c r="C2" i="17"/>
  <c r="C8" i="16"/>
  <c r="C11" i="16" s="1"/>
  <c r="C3" i="16"/>
  <c r="C2" i="16"/>
  <c r="C27" i="14"/>
  <c r="E14" i="14"/>
  <c r="C31" i="14" s="1"/>
  <c r="C4" i="17" l="1"/>
  <c r="B20" i="17" s="1"/>
  <c r="C27" i="4"/>
  <c r="C11" i="4"/>
  <c r="C3" i="4"/>
  <c r="C2" i="4"/>
  <c r="C8" i="13"/>
  <c r="C13" i="17"/>
  <c r="C8" i="17"/>
  <c r="C7" i="17"/>
  <c r="E17" i="17"/>
  <c r="D17" i="17"/>
  <c r="C17" i="17" s="1"/>
  <c r="D20" i="17" s="1"/>
  <c r="E10" i="17"/>
  <c r="D10" i="17"/>
  <c r="D5" i="16"/>
  <c r="B21" i="16" s="1"/>
  <c r="C23" i="14"/>
  <c r="C22" i="14"/>
  <c r="C21" i="14"/>
  <c r="C20" i="14"/>
  <c r="C19" i="14"/>
  <c r="C18" i="14"/>
  <c r="C17" i="14"/>
  <c r="D24" i="14"/>
  <c r="D27" i="14" s="1"/>
  <c r="E24" i="14"/>
  <c r="D31" i="14" s="1"/>
  <c r="C13" i="14"/>
  <c r="C6" i="14"/>
  <c r="C2" i="14"/>
  <c r="D3" i="14"/>
  <c r="B27" i="14" s="1"/>
  <c r="D18" i="16"/>
  <c r="D21" i="16" s="1"/>
  <c r="C16" i="15"/>
  <c r="C15" i="15"/>
  <c r="C14" i="15"/>
  <c r="D17" i="15"/>
  <c r="D20" i="15" s="1"/>
  <c r="C10" i="15"/>
  <c r="C9" i="15"/>
  <c r="C8" i="15"/>
  <c r="D11" i="15"/>
  <c r="C20" i="15" s="1"/>
  <c r="C4" i="15"/>
  <c r="C3" i="15"/>
  <c r="C2" i="15"/>
  <c r="C17" i="13"/>
  <c r="D18" i="13"/>
  <c r="D21" i="13" s="1"/>
  <c r="C9" i="13"/>
  <c r="D11" i="13"/>
  <c r="D5" i="13"/>
  <c r="C3" i="13"/>
  <c r="C2" i="13"/>
  <c r="D42" i="4"/>
  <c r="E24" i="4"/>
  <c r="C46" i="4" s="1"/>
  <c r="D24" i="4"/>
  <c r="C42" i="4" s="1"/>
  <c r="D8" i="4"/>
  <c r="B42" i="4" s="1"/>
  <c r="E18" i="16"/>
  <c r="D25" i="16" s="1"/>
  <c r="E5" i="16"/>
  <c r="B25" i="16" s="1"/>
  <c r="E17" i="15"/>
  <c r="E11" i="15"/>
  <c r="E5" i="15"/>
  <c r="E3" i="14"/>
  <c r="B31" i="14" s="1"/>
  <c r="E18" i="13"/>
  <c r="D25" i="13" s="1"/>
  <c r="E11" i="13"/>
  <c r="C25" i="13" s="1"/>
  <c r="E5" i="13"/>
  <c r="B25" i="13" s="1"/>
  <c r="E20" i="15" l="1"/>
  <c r="A21" i="15" s="1"/>
  <c r="F20" i="15"/>
  <c r="C8" i="4"/>
  <c r="C24" i="4"/>
  <c r="C18" i="16"/>
  <c r="C14" i="14"/>
  <c r="E27" i="14"/>
  <c r="A28" i="14" s="1"/>
  <c r="E25" i="16"/>
  <c r="C24" i="14"/>
  <c r="E31" i="14"/>
  <c r="A32" i="14" s="1"/>
  <c r="E42" i="4"/>
  <c r="C10" i="17"/>
  <c r="E21" i="16"/>
  <c r="C5" i="16"/>
  <c r="C11" i="15"/>
  <c r="C17" i="15"/>
  <c r="C5" i="15"/>
  <c r="C11" i="13"/>
  <c r="E25" i="13"/>
  <c r="C18" i="13"/>
  <c r="C21" i="13"/>
  <c r="C5" i="13"/>
  <c r="B21" i="13"/>
  <c r="C3" i="14"/>
  <c r="E39" i="4"/>
  <c r="G20" i="15" l="1"/>
  <c r="E21" i="13"/>
  <c r="A22" i="13" s="1"/>
  <c r="G25" i="13"/>
  <c r="A26" i="13"/>
  <c r="C39" i="4"/>
  <c r="D46" i="4"/>
  <c r="E46" i="4" s="1"/>
  <c r="A43" i="4"/>
  <c r="G42" i="4"/>
  <c r="G25" i="16"/>
  <c r="A26" i="16"/>
  <c r="A22" i="16"/>
  <c r="G21" i="16"/>
  <c r="F25" i="16"/>
  <c r="C20" i="17"/>
  <c r="E20" i="17" s="1"/>
  <c r="F20" i="17" s="1"/>
  <c r="F21" i="16"/>
  <c r="F21" i="13"/>
  <c r="F42" i="4"/>
  <c r="F27" i="14"/>
  <c r="G21" i="13" l="1"/>
  <c r="G26" i="13" s="1"/>
  <c r="G46" i="4"/>
  <c r="G47" i="4" s="1"/>
  <c r="A47" i="4"/>
  <c r="G26" i="16"/>
</calcChain>
</file>

<file path=xl/sharedStrings.xml><?xml version="1.0" encoding="utf-8"?>
<sst xmlns="http://schemas.openxmlformats.org/spreadsheetml/2006/main" count="257" uniqueCount="36">
  <si>
    <t>TOTAL</t>
  </si>
  <si>
    <t>BULAN</t>
  </si>
  <si>
    <t>CUSTOMER</t>
  </si>
  <si>
    <t>Sum of JUMLAH</t>
  </si>
  <si>
    <t>Grand Total</t>
  </si>
  <si>
    <t>KOMPENSASI</t>
  </si>
  <si>
    <t>NO,FAKTUR</t>
  </si>
  <si>
    <t>NO.FAKTUR</t>
  </si>
  <si>
    <t>ZISHOP</t>
  </si>
  <si>
    <t>MOM BABY</t>
  </si>
  <si>
    <t>POKANA</t>
  </si>
  <si>
    <t>BAYIKU SURODINAWAN</t>
  </si>
  <si>
    <t>RAJA</t>
  </si>
  <si>
    <t>LINK MART</t>
  </si>
  <si>
    <t>BAYI DLANGGU</t>
  </si>
  <si>
    <t>Cash Back 3%</t>
  </si>
  <si>
    <t>TANGGAL ORDER</t>
  </si>
  <si>
    <t xml:space="preserve"> Cash Back 3%</t>
  </si>
  <si>
    <t xml:space="preserve">Cash Back </t>
  </si>
  <si>
    <t>50.000.000,-</t>
  </si>
  <si>
    <t>Tgl ORDER</t>
  </si>
  <si>
    <t>Tgl Order</t>
  </si>
  <si>
    <t>KEINARA</t>
  </si>
  <si>
    <t>POKANA + Wipes</t>
  </si>
  <si>
    <t>kompensasi</t>
  </si>
  <si>
    <t>Konfensasi display 5 %</t>
  </si>
  <si>
    <t>Kompensasi display 5%</t>
  </si>
  <si>
    <t>Cash Back  3%</t>
  </si>
  <si>
    <t xml:space="preserve">                                                               </t>
  </si>
  <si>
    <t>kompensasi 5%</t>
  </si>
  <si>
    <t>Kompensasi 5%</t>
  </si>
  <si>
    <t>TOTAL KOMPENSASI DISPLAY</t>
  </si>
  <si>
    <t>TOTAL KOMPENSASI DISPAY</t>
  </si>
  <si>
    <t>April</t>
  </si>
  <si>
    <t>Mei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</si>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</sst>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F800]dddd\,\ mmmm\ dd\,\ yyyy"/>
    <numFmt numFmtId="166" formatCode="_ * #,##0_ ;_ * \-#,##0_ ;_ * &quot;-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9">
    <xf numFmtId="0" fontId="0" fillId="0" borderId="0" xfId="0"/>
    <xf numFmtId="0" fontId="2" fillId="3" borderId="1" xfId="0" applyNumberFormat="1" applyFont="1" applyFill="1" applyBorder="1" applyAlignment="1">
      <alignment horizontal="center"/>
    </xf>
    <xf numFmtId="41" fontId="0" fillId="0" borderId="1" xfId="0" applyNumberFormat="1" applyBorder="1"/>
    <xf numFmtId="41" fontId="3" fillId="4" borderId="1" xfId="2" applyFont="1" applyFill="1" applyBorder="1"/>
    <xf numFmtId="41" fontId="0" fillId="0" borderId="0" xfId="0" applyNumberFormat="1"/>
    <xf numFmtId="41" fontId="0" fillId="0" borderId="4" xfId="0" applyNumberFormat="1" applyBorder="1"/>
    <xf numFmtId="9" fontId="0" fillId="0" borderId="1" xfId="3" applyFont="1" applyBorder="1" applyAlignment="1">
      <alignment horizontal="center"/>
    </xf>
    <xf numFmtId="0" fontId="3" fillId="5" borderId="1" xfId="0" applyFont="1" applyFill="1" applyBorder="1"/>
    <xf numFmtId="41" fontId="3" fillId="6" borderId="1" xfId="2" applyFont="1" applyFill="1" applyBorder="1"/>
    <xf numFmtId="0" fontId="3" fillId="5" borderId="5" xfId="0" applyFont="1" applyFill="1" applyBorder="1"/>
    <xf numFmtId="0" fontId="3" fillId="6" borderId="5" xfId="0" applyFont="1" applyFill="1" applyBorder="1"/>
    <xf numFmtId="0" fontId="3" fillId="4" borderId="7" xfId="0" applyFont="1" applyFill="1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41" fontId="0" fillId="0" borderId="6" xfId="0" applyNumberFormat="1" applyBorder="1"/>
    <xf numFmtId="0" fontId="3" fillId="5" borderId="1" xfId="0" applyFont="1" applyFill="1" applyBorder="1" applyAlignment="1">
      <alignment horizontal="center"/>
    </xf>
    <xf numFmtId="9" fontId="3" fillId="5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3" borderId="9" xfId="0" applyFill="1" applyBorder="1"/>
    <xf numFmtId="41" fontId="3" fillId="4" borderId="1" xfId="2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right"/>
    </xf>
    <xf numFmtId="0" fontId="0" fillId="0" borderId="3" xfId="0" applyBorder="1" applyAlignment="1">
      <alignment vertical="center"/>
    </xf>
    <xf numFmtId="0" fontId="3" fillId="7" borderId="1" xfId="0" applyFont="1" applyFill="1" applyBorder="1"/>
    <xf numFmtId="43" fontId="3" fillId="7" borderId="1" xfId="1" applyFont="1" applyFill="1" applyBorder="1"/>
    <xf numFmtId="0" fontId="6" fillId="0" borderId="1" xfId="0" applyFont="1" applyBorder="1"/>
    <xf numFmtId="41" fontId="3" fillId="7" borderId="1" xfId="2" applyFont="1" applyFill="1" applyBorder="1" applyAlignment="1">
      <alignment horizontal="center"/>
    </xf>
    <xf numFmtId="41" fontId="0" fillId="0" borderId="1" xfId="2" applyFont="1" applyBorder="1"/>
    <xf numFmtId="0" fontId="6" fillId="0" borderId="11" xfId="0" applyFont="1" applyBorder="1"/>
    <xf numFmtId="41" fontId="3" fillId="4" borderId="3" xfId="2" applyFont="1" applyFill="1" applyBorder="1"/>
    <xf numFmtId="14" fontId="6" fillId="0" borderId="0" xfId="0" applyNumberFormat="1" applyFont="1"/>
    <xf numFmtId="0" fontId="3" fillId="5" borderId="2" xfId="0" applyFont="1" applyFill="1" applyBorder="1"/>
    <xf numFmtId="3" fontId="2" fillId="3" borderId="1" xfId="0" applyNumberFormat="1" applyFont="1" applyFill="1" applyBorder="1" applyAlignment="1">
      <alignment horizontal="right"/>
    </xf>
    <xf numFmtId="43" fontId="0" fillId="0" borderId="1" xfId="1" applyFont="1" applyBorder="1"/>
    <xf numFmtId="41" fontId="4" fillId="0" borderId="2" xfId="0" applyNumberFormat="1" applyFont="1" applyBorder="1" applyAlignment="1">
      <alignment horizontal="center" vertical="center"/>
    </xf>
    <xf numFmtId="41" fontId="0" fillId="0" borderId="1" xfId="2" applyFont="1" applyBorder="1" applyAlignment="1">
      <alignment horizontal="center"/>
    </xf>
    <xf numFmtId="0" fontId="3" fillId="5" borderId="10" xfId="0" applyFont="1" applyFill="1" applyBorder="1"/>
    <xf numFmtId="41" fontId="3" fillId="7" borderId="1" xfId="0" applyNumberFormat="1" applyFont="1" applyFill="1" applyBorder="1"/>
    <xf numFmtId="41" fontId="2" fillId="3" borderId="1" xfId="0" applyNumberFormat="1" applyFont="1" applyFill="1" applyBorder="1" applyAlignment="1">
      <alignment horizontal="right"/>
    </xf>
    <xf numFmtId="0" fontId="5" fillId="0" borderId="1" xfId="0" applyFont="1" applyBorder="1"/>
    <xf numFmtId="41" fontId="5" fillId="0" borderId="1" xfId="0" applyNumberFormat="1" applyFont="1" applyBorder="1"/>
    <xf numFmtId="0" fontId="3" fillId="5" borderId="10" xfId="0" applyFont="1" applyFill="1" applyBorder="1" applyAlignment="1">
      <alignment horizontal="center"/>
    </xf>
    <xf numFmtId="41" fontId="0" fillId="0" borderId="3" xfId="0" applyNumberFormat="1" applyBorder="1"/>
    <xf numFmtId="14" fontId="6" fillId="0" borderId="1" xfId="0" applyNumberFormat="1" applyFont="1" applyBorder="1"/>
    <xf numFmtId="14" fontId="5" fillId="0" borderId="1" xfId="0" applyNumberFormat="1" applyFont="1" applyBorder="1"/>
    <xf numFmtId="0" fontId="0" fillId="0" borderId="1" xfId="0" applyBorder="1"/>
    <xf numFmtId="0" fontId="0" fillId="3" borderId="12" xfId="0" applyFill="1" applyBorder="1"/>
    <xf numFmtId="164" fontId="0" fillId="0" borderId="0" xfId="0" applyNumberFormat="1"/>
    <xf numFmtId="41" fontId="2" fillId="3" borderId="1" xfId="0" applyNumberFormat="1" applyFont="1" applyFill="1" applyBorder="1" applyAlignment="1">
      <alignment horizontal="center"/>
    </xf>
    <xf numFmtId="165" fontId="5" fillId="0" borderId="1" xfId="0" applyNumberFormat="1" applyFont="1" applyBorder="1"/>
    <xf numFmtId="165" fontId="6" fillId="0" borderId="1" xfId="0" applyNumberFormat="1" applyFont="1" applyBorder="1"/>
    <xf numFmtId="41" fontId="4" fillId="0" borderId="13" xfId="0" applyNumberFormat="1" applyFont="1" applyBorder="1" applyAlignment="1">
      <alignment horizontal="center" vertical="center"/>
    </xf>
    <xf numFmtId="41" fontId="3" fillId="6" borderId="1" xfId="0" applyNumberFormat="1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/>
    </xf>
    <xf numFmtId="9" fontId="3" fillId="5" borderId="2" xfId="0" applyNumberFormat="1" applyFont="1" applyFill="1" applyBorder="1" applyAlignment="1">
      <alignment horizontal="center"/>
    </xf>
    <xf numFmtId="164" fontId="0" fillId="0" borderId="1" xfId="0" applyNumberFormat="1" applyBorder="1"/>
    <xf numFmtId="41" fontId="3" fillId="4" borderId="3" xfId="2" applyFont="1" applyFill="1" applyBorder="1" applyAlignment="1">
      <alignment horizontal="center"/>
    </xf>
    <xf numFmtId="41" fontId="5" fillId="0" borderId="3" xfId="0" applyNumberFormat="1" applyFont="1" applyBorder="1"/>
    <xf numFmtId="41" fontId="7" fillId="7" borderId="3" xfId="0" applyNumberFormat="1" applyFont="1" applyFill="1" applyBorder="1"/>
    <xf numFmtId="0" fontId="5" fillId="0" borderId="11" xfId="0" applyFont="1" applyBorder="1"/>
    <xf numFmtId="165" fontId="5" fillId="0" borderId="0" xfId="0" applyNumberFormat="1" applyFont="1"/>
    <xf numFmtId="41" fontId="2" fillId="3" borderId="3" xfId="0" applyNumberFormat="1" applyFont="1" applyFill="1" applyBorder="1" applyAlignment="1">
      <alignment horizontal="right"/>
    </xf>
    <xf numFmtId="41" fontId="0" fillId="0" borderId="5" xfId="2" applyFont="1" applyBorder="1" applyAlignment="1">
      <alignment horizontal="center"/>
    </xf>
    <xf numFmtId="9" fontId="3" fillId="5" borderId="5" xfId="0" applyNumberFormat="1" applyFont="1" applyFill="1" applyBorder="1" applyAlignment="1">
      <alignment horizontal="center"/>
    </xf>
    <xf numFmtId="9" fontId="0" fillId="0" borderId="5" xfId="3" applyFont="1" applyBorder="1" applyAlignment="1">
      <alignment horizontal="center"/>
    </xf>
    <xf numFmtId="164" fontId="9" fillId="0" borderId="1" xfId="4" applyNumberFormat="1" applyFont="1" applyBorder="1"/>
    <xf numFmtId="41" fontId="10" fillId="8" borderId="0" xfId="0" applyNumberFormat="1" applyFont="1" applyFill="1"/>
    <xf numFmtId="41" fontId="0" fillId="8" borderId="1" xfId="2" applyFont="1" applyFill="1" applyBorder="1" applyAlignment="1">
      <alignment horizontal="center"/>
    </xf>
    <xf numFmtId="164" fontId="0" fillId="8" borderId="0" xfId="0" applyNumberFormat="1" applyFill="1"/>
    <xf numFmtId="41" fontId="0" fillId="8" borderId="0" xfId="0" applyNumberFormat="1" applyFill="1"/>
    <xf numFmtId="41" fontId="4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166" fontId="0" fillId="0" borderId="1" xfId="0" applyNumberFormat="1" applyBorder="1" applyAlignment="1">
      <alignment vertical="center"/>
    </xf>
    <xf numFmtId="41" fontId="4" fillId="0" borderId="2" xfId="0" applyNumberFormat="1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8" borderId="13" xfId="0" applyFill="1" applyBorder="1" applyAlignment="1">
      <alignment horizont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3" xfId="0" applyNumberFormat="1" applyFont="1" applyBorder="1" applyAlignment="1">
      <alignment horizontal="center" vertical="center"/>
    </xf>
    <xf numFmtId="0" fontId="10" fillId="8" borderId="13" xfId="0" applyFont="1" applyFill="1" applyBorder="1" applyAlignment="1">
      <alignment horizontal="center"/>
    </xf>
    <xf numFmtId="41" fontId="4" fillId="0" borderId="3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8" borderId="13" xfId="0" applyNumberFormat="1" applyFill="1" applyBorder="1" applyAlignment="1">
      <alignment horizontal="center"/>
    </xf>
  </cellXfs>
  <cellStyles count="5">
    <cellStyle name="Comma" xfId="1" builtinId="3"/>
    <cellStyle name="Comma [0]" xfId="2" builtinId="6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tabSelected="1" view="pageBreakPreview" zoomScaleNormal="100" zoomScaleSheetLayoutView="100" workbookViewId="0">
      <selection sqref="A1:G47"/>
    </sheetView>
  </sheetViews>
  <sheetFormatPr defaultRowHeight="15" x14ac:dyDescent="0.25"/>
  <cols>
    <col min="1" max="1" width="13.42578125" bestFit="1" customWidth="1"/>
    <col min="2" max="2" width="14.28515625" customWidth="1"/>
    <col min="3" max="3" width="15" bestFit="1" customWidth="1"/>
    <col min="4" max="4" width="12.5703125" bestFit="1" customWidth="1"/>
    <col min="5" max="5" width="13.7109375" customWidth="1"/>
    <col min="6" max="6" width="13.5703125" bestFit="1" customWidth="1"/>
    <col min="7" max="7" width="21.7109375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16</v>
      </c>
    </row>
    <row r="2" spans="1:7" x14ac:dyDescent="0.25">
      <c r="A2" s="78" t="s">
        <v>33</v>
      </c>
      <c r="B2" s="76" t="s">
        <v>8</v>
      </c>
      <c r="C2" s="40">
        <f>D2+E2</f>
        <v>16409933.25</v>
      </c>
      <c r="D2" s="2">
        <v>16409933.25</v>
      </c>
      <c r="E2" s="2"/>
      <c r="F2" s="42">
        <v>1230405005</v>
      </c>
      <c r="G2" s="52">
        <v>45021</v>
      </c>
    </row>
    <row r="3" spans="1:7" x14ac:dyDescent="0.25">
      <c r="A3" s="79"/>
      <c r="B3" s="77"/>
      <c r="C3" s="40">
        <f>D3+E3</f>
        <v>12834693.659999998</v>
      </c>
      <c r="D3" s="2">
        <v>10555330.309999999</v>
      </c>
      <c r="E3" s="2">
        <v>2279363.35</v>
      </c>
      <c r="F3" s="42">
        <v>1230405006</v>
      </c>
      <c r="G3" s="52">
        <v>45021</v>
      </c>
    </row>
    <row r="4" spans="1:7" x14ac:dyDescent="0.25">
      <c r="A4" s="79"/>
      <c r="B4" s="77"/>
      <c r="C4" s="40">
        <f t="shared" ref="C4:C7" si="0">D4+E4</f>
        <v>12103417.279999999</v>
      </c>
      <c r="D4" s="2">
        <v>11774292.51</v>
      </c>
      <c r="E4" s="2">
        <v>329124.77</v>
      </c>
      <c r="F4" s="42">
        <v>1230414001</v>
      </c>
      <c r="G4" s="52">
        <v>45030</v>
      </c>
    </row>
    <row r="5" spans="1:7" x14ac:dyDescent="0.25">
      <c r="A5" s="79"/>
      <c r="B5" s="77"/>
      <c r="C5" s="40">
        <f t="shared" si="0"/>
        <v>5881505.2000000002</v>
      </c>
      <c r="D5" s="2">
        <v>5881505.2000000002</v>
      </c>
      <c r="E5" s="2"/>
      <c r="F5" s="42">
        <v>1230414002</v>
      </c>
      <c r="G5" s="52">
        <v>45030</v>
      </c>
    </row>
    <row r="6" spans="1:7" x14ac:dyDescent="0.25">
      <c r="A6" s="79"/>
      <c r="B6" s="77"/>
      <c r="C6" s="40">
        <f t="shared" si="0"/>
        <v>6750809.4500000002</v>
      </c>
      <c r="D6" s="2">
        <v>6750809.4500000002</v>
      </c>
      <c r="E6" s="2"/>
      <c r="F6" s="42">
        <v>1230418001</v>
      </c>
      <c r="G6" s="52">
        <v>45034</v>
      </c>
    </row>
    <row r="7" spans="1:7" x14ac:dyDescent="0.25">
      <c r="A7" s="79"/>
      <c r="B7" s="77"/>
      <c r="C7" s="40">
        <f t="shared" si="0"/>
        <v>16152631.18</v>
      </c>
      <c r="D7" s="2">
        <v>10232219.439999999</v>
      </c>
      <c r="E7" s="2">
        <v>5920411.7399999993</v>
      </c>
      <c r="F7" s="42">
        <v>1230427001</v>
      </c>
      <c r="G7" s="52">
        <v>45043</v>
      </c>
    </row>
    <row r="8" spans="1:7" x14ac:dyDescent="0.25">
      <c r="A8" s="80"/>
      <c r="B8" s="10" t="s">
        <v>4</v>
      </c>
      <c r="C8" s="40">
        <f>D8+E8</f>
        <v>67524501.900000006</v>
      </c>
      <c r="D8" s="2">
        <f>SUM(D2:D7)</f>
        <v>61604090.160000004</v>
      </c>
      <c r="E8" s="8">
        <f>SUM(E6:E7)</f>
        <v>5920411.7399999993</v>
      </c>
      <c r="F8" s="29"/>
      <c r="G8" s="48"/>
    </row>
    <row r="9" spans="1:7" ht="15.75" thickBot="1" x14ac:dyDescent="0.3">
      <c r="C9" s="12"/>
      <c r="D9" s="13"/>
      <c r="E9" s="13"/>
      <c r="F9" s="19"/>
    </row>
    <row r="10" spans="1:7" x14ac:dyDescent="0.25">
      <c r="A10" s="7" t="s">
        <v>1</v>
      </c>
      <c r="B10" s="9" t="s">
        <v>2</v>
      </c>
      <c r="C10" s="34" t="s">
        <v>3</v>
      </c>
      <c r="D10" s="34" t="s">
        <v>9</v>
      </c>
      <c r="E10" s="34" t="s">
        <v>10</v>
      </c>
      <c r="F10" s="44" t="s">
        <v>7</v>
      </c>
      <c r="G10" s="39" t="s">
        <v>16</v>
      </c>
    </row>
    <row r="11" spans="1:7" x14ac:dyDescent="0.25">
      <c r="A11" s="78" t="s">
        <v>34</v>
      </c>
      <c r="B11" s="82" t="s">
        <v>8</v>
      </c>
      <c r="C11" s="40">
        <f t="shared" ref="C11:C24" si="1">D11+E11</f>
        <v>4544142.1500000004</v>
      </c>
      <c r="D11" s="43">
        <v>4544142.1500000004</v>
      </c>
      <c r="E11" s="43"/>
      <c r="F11" s="42">
        <v>1230501001</v>
      </c>
      <c r="G11" s="52">
        <v>45047</v>
      </c>
    </row>
    <row r="12" spans="1:7" x14ac:dyDescent="0.25">
      <c r="A12" s="79"/>
      <c r="B12" s="83"/>
      <c r="C12" s="40">
        <f t="shared" si="1"/>
        <v>19600782.900000002</v>
      </c>
      <c r="D12" s="43">
        <v>19600782.900000002</v>
      </c>
      <c r="E12" s="43"/>
      <c r="F12" s="42">
        <v>1230505001</v>
      </c>
      <c r="G12" s="52">
        <v>45051</v>
      </c>
    </row>
    <row r="13" spans="1:7" x14ac:dyDescent="0.25">
      <c r="A13" s="79"/>
      <c r="B13" s="83"/>
      <c r="C13" s="40">
        <f t="shared" si="1"/>
        <v>15643061.870000001</v>
      </c>
      <c r="D13" s="43">
        <v>15643061.870000001</v>
      </c>
      <c r="E13" s="43"/>
      <c r="F13" s="42">
        <v>1230506004</v>
      </c>
      <c r="G13" s="52">
        <v>45052</v>
      </c>
    </row>
    <row r="14" spans="1:7" x14ac:dyDescent="0.25">
      <c r="A14" s="79"/>
      <c r="B14" s="83"/>
      <c r="C14" s="40">
        <f t="shared" si="1"/>
        <v>12022534.210000001</v>
      </c>
      <c r="D14" s="43">
        <v>7246834.9600000009</v>
      </c>
      <c r="E14" s="43">
        <v>4775699.25</v>
      </c>
      <c r="F14" s="42">
        <v>1230506005</v>
      </c>
      <c r="G14" s="52">
        <v>45052</v>
      </c>
    </row>
    <row r="15" spans="1:7" x14ac:dyDescent="0.25">
      <c r="A15" s="79"/>
      <c r="B15" s="83"/>
      <c r="C15" s="40">
        <f t="shared" si="1"/>
        <v>22494665.199999999</v>
      </c>
      <c r="D15" s="43">
        <v>22494665.199999999</v>
      </c>
      <c r="E15" s="43"/>
      <c r="F15" s="42">
        <v>1230509001</v>
      </c>
      <c r="G15" s="52">
        <v>45055</v>
      </c>
    </row>
    <row r="16" spans="1:7" x14ac:dyDescent="0.25">
      <c r="A16" s="79"/>
      <c r="B16" s="83"/>
      <c r="C16" s="40">
        <f t="shared" si="1"/>
        <v>17009865.050000001</v>
      </c>
      <c r="D16" s="43">
        <v>17009865.050000001</v>
      </c>
      <c r="E16" s="43"/>
      <c r="F16" s="42">
        <v>1230513002</v>
      </c>
      <c r="G16" s="52">
        <v>45059</v>
      </c>
    </row>
    <row r="17" spans="1:10" x14ac:dyDescent="0.25">
      <c r="A17" s="79"/>
      <c r="B17" s="83"/>
      <c r="C17" s="40">
        <f t="shared" si="1"/>
        <v>20877984.369999997</v>
      </c>
      <c r="D17" s="43">
        <v>16151328.26</v>
      </c>
      <c r="E17" s="43">
        <v>4726656.1099999994</v>
      </c>
      <c r="F17" s="42">
        <v>1230516001</v>
      </c>
      <c r="G17" s="52">
        <v>45062</v>
      </c>
    </row>
    <row r="18" spans="1:10" x14ac:dyDescent="0.25">
      <c r="A18" s="79"/>
      <c r="B18" s="83"/>
      <c r="C18" s="40">
        <f t="shared" si="1"/>
        <v>12495727.350000001</v>
      </c>
      <c r="D18" s="43">
        <v>6662133.9500000002</v>
      </c>
      <c r="E18" s="43">
        <v>5833593.4000000004</v>
      </c>
      <c r="F18" s="42">
        <v>1230516002</v>
      </c>
      <c r="G18" s="52">
        <v>45062</v>
      </c>
    </row>
    <row r="19" spans="1:10" x14ac:dyDescent="0.25">
      <c r="A19" s="79"/>
      <c r="B19" s="83"/>
      <c r="C19" s="40">
        <f t="shared" si="1"/>
        <v>5849094.25</v>
      </c>
      <c r="D19" s="43">
        <v>5849094.25</v>
      </c>
      <c r="E19" s="43"/>
      <c r="F19" s="42">
        <v>1230520001</v>
      </c>
      <c r="G19" s="52">
        <v>45066</v>
      </c>
    </row>
    <row r="20" spans="1:10" x14ac:dyDescent="0.25">
      <c r="A20" s="79"/>
      <c r="B20" s="83"/>
      <c r="C20" s="40">
        <f t="shared" si="1"/>
        <v>9973755.3299999982</v>
      </c>
      <c r="D20" s="43">
        <v>8874537.8999999985</v>
      </c>
      <c r="E20" s="43">
        <v>1099217.43</v>
      </c>
      <c r="F20" s="42">
        <v>1230523001</v>
      </c>
      <c r="G20" s="52">
        <v>45069</v>
      </c>
    </row>
    <row r="21" spans="1:10" x14ac:dyDescent="0.25">
      <c r="A21" s="79"/>
      <c r="B21" s="83"/>
      <c r="C21" s="40">
        <f t="shared" si="1"/>
        <v>13781567.710000001</v>
      </c>
      <c r="D21" s="43">
        <v>8055761.5500000007</v>
      </c>
      <c r="E21" s="43">
        <v>5725806.1600000001</v>
      </c>
      <c r="F21" s="42">
        <v>1230523004</v>
      </c>
      <c r="G21" s="52">
        <v>45069</v>
      </c>
    </row>
    <row r="22" spans="1:10" x14ac:dyDescent="0.25">
      <c r="A22" s="79"/>
      <c r="B22" s="83"/>
      <c r="C22" s="40">
        <f t="shared" si="1"/>
        <v>9515183.7400000002</v>
      </c>
      <c r="D22" s="43">
        <v>9515183.7400000002</v>
      </c>
      <c r="E22" s="43"/>
      <c r="F22" s="42">
        <v>1230529001</v>
      </c>
      <c r="G22" s="52">
        <v>45075</v>
      </c>
    </row>
    <row r="23" spans="1:10" x14ac:dyDescent="0.25">
      <c r="A23" s="79"/>
      <c r="B23" s="83"/>
      <c r="C23" s="40">
        <f t="shared" si="1"/>
        <v>12711289.92</v>
      </c>
      <c r="D23" s="43">
        <v>8949172.7599999998</v>
      </c>
      <c r="E23" s="43">
        <v>3762117.16</v>
      </c>
      <c r="F23" s="42">
        <v>1230531003</v>
      </c>
      <c r="G23" s="52">
        <v>45077</v>
      </c>
    </row>
    <row r="24" spans="1:10" x14ac:dyDescent="0.25">
      <c r="A24" s="80"/>
      <c r="B24" s="11" t="s">
        <v>4</v>
      </c>
      <c r="C24" s="61">
        <f t="shared" si="1"/>
        <v>176519654.04999998</v>
      </c>
      <c r="D24" s="60">
        <f>SUM(D11:D23)</f>
        <v>150596564.53999999</v>
      </c>
      <c r="E24" s="60">
        <f>SUM(E11:E23)</f>
        <v>25923089.510000002</v>
      </c>
      <c r="F24" s="59"/>
    </row>
    <row r="25" spans="1:10" x14ac:dyDescent="0.25">
      <c r="C25" s="15"/>
      <c r="D25" s="13"/>
      <c r="E25" s="14"/>
      <c r="F25" s="21"/>
    </row>
    <row r="26" spans="1:10" x14ac:dyDescent="0.25">
      <c r="A26" s="7" t="s">
        <v>1</v>
      </c>
      <c r="B26" s="9" t="s">
        <v>2</v>
      </c>
      <c r="C26" s="34" t="s">
        <v>3</v>
      </c>
      <c r="D26" s="34" t="s">
        <v>9</v>
      </c>
      <c r="E26" s="34" t="s">
        <v>10</v>
      </c>
      <c r="F26" s="22" t="s">
        <v>7</v>
      </c>
      <c r="G26" s="39" t="s">
        <v>16</v>
      </c>
    </row>
    <row r="27" spans="1:10" x14ac:dyDescent="0.25">
      <c r="A27" s="78" t="s">
        <v>35</v>
      </c>
      <c r="B27" s="82" t="s">
        <v>8</v>
      </c>
      <c r="C27" s="40">
        <f t="shared" ref="C27:C39" si="2">D27+E27</f>
        <v>8599329.8399999999</v>
      </c>
      <c r="D27" s="2">
        <v>5383299.1499999994</v>
      </c>
      <c r="E27" s="2">
        <v>3216030.69</v>
      </c>
      <c r="F27" s="42">
        <v>1230602001</v>
      </c>
      <c r="G27" s="52">
        <v>45079</v>
      </c>
    </row>
    <row r="28" spans="1:10" x14ac:dyDescent="0.25">
      <c r="A28" s="79"/>
      <c r="B28" s="83"/>
      <c r="C28" s="40">
        <f t="shared" si="2"/>
        <v>8344433.5999999996</v>
      </c>
      <c r="D28" s="2">
        <v>5427636.8999999994</v>
      </c>
      <c r="E28" s="2">
        <v>2916796.7</v>
      </c>
      <c r="F28" s="42">
        <v>1230606002</v>
      </c>
      <c r="G28" s="52">
        <v>45083</v>
      </c>
    </row>
    <row r="29" spans="1:10" x14ac:dyDescent="0.25">
      <c r="A29" s="79"/>
      <c r="B29" s="83"/>
      <c r="C29" s="40">
        <f t="shared" si="2"/>
        <v>11231599.57</v>
      </c>
      <c r="D29" s="2">
        <v>7154468.4000000004</v>
      </c>
      <c r="E29" s="2">
        <v>4077131.17</v>
      </c>
      <c r="F29" s="42">
        <v>1230607001</v>
      </c>
      <c r="G29" s="52">
        <v>45084</v>
      </c>
    </row>
    <row r="30" spans="1:10" x14ac:dyDescent="0.25">
      <c r="A30" s="79"/>
      <c r="B30" s="83"/>
      <c r="C30" s="40">
        <f t="shared" si="2"/>
        <v>10764511.74</v>
      </c>
      <c r="D30" s="2">
        <v>10764511.74</v>
      </c>
      <c r="E30" s="2"/>
      <c r="F30" s="42">
        <v>1230613005</v>
      </c>
      <c r="G30" s="52">
        <v>45090</v>
      </c>
    </row>
    <row r="31" spans="1:10" x14ac:dyDescent="0.25">
      <c r="A31" s="79"/>
      <c r="B31" s="83"/>
      <c r="C31" s="40">
        <f t="shared" si="2"/>
        <v>9004131.7599999998</v>
      </c>
      <c r="D31" s="2">
        <v>6536696.71</v>
      </c>
      <c r="E31" s="2">
        <v>2467435.0500000003</v>
      </c>
      <c r="F31" s="42">
        <v>1230614001</v>
      </c>
      <c r="G31" s="52">
        <v>45091</v>
      </c>
    </row>
    <row r="32" spans="1:10" x14ac:dyDescent="0.25">
      <c r="A32" s="79"/>
      <c r="B32" s="83"/>
      <c r="C32" s="40">
        <f t="shared" si="2"/>
        <v>16433778.829999998</v>
      </c>
      <c r="D32" s="2">
        <v>13315473.689999999</v>
      </c>
      <c r="E32" s="2">
        <v>3118305.1399999997</v>
      </c>
      <c r="F32" s="42">
        <v>1230620001</v>
      </c>
      <c r="G32" s="52">
        <v>45097</v>
      </c>
      <c r="J32" t="s">
        <v>28</v>
      </c>
    </row>
    <row r="33" spans="1:7" x14ac:dyDescent="0.25">
      <c r="A33" s="79"/>
      <c r="B33" s="83"/>
      <c r="C33" s="40">
        <f t="shared" si="2"/>
        <v>12555565.949999999</v>
      </c>
      <c r="D33" s="2">
        <v>12555565.949999999</v>
      </c>
      <c r="E33" s="2"/>
      <c r="F33" s="42">
        <v>1230622003</v>
      </c>
      <c r="G33" s="52">
        <v>45099</v>
      </c>
    </row>
    <row r="34" spans="1:7" x14ac:dyDescent="0.25">
      <c r="A34" s="79"/>
      <c r="B34" s="83"/>
      <c r="C34" s="40">
        <f t="shared" si="2"/>
        <v>10766598.300000001</v>
      </c>
      <c r="D34" s="4">
        <v>10766598.300000001</v>
      </c>
      <c r="E34" s="2"/>
      <c r="F34" s="62">
        <v>1230627002</v>
      </c>
      <c r="G34" s="63">
        <v>45104</v>
      </c>
    </row>
    <row r="35" spans="1:7" x14ac:dyDescent="0.25">
      <c r="A35" s="79"/>
      <c r="B35" s="83"/>
      <c r="C35" s="40">
        <f t="shared" si="2"/>
        <v>13773348</v>
      </c>
      <c r="D35" s="2">
        <v>8143949</v>
      </c>
      <c r="E35" s="2">
        <v>5629399</v>
      </c>
      <c r="F35" s="42">
        <v>1230630002</v>
      </c>
      <c r="G35" s="52">
        <v>45107</v>
      </c>
    </row>
    <row r="36" spans="1:7" x14ac:dyDescent="0.25">
      <c r="A36" s="79"/>
      <c r="B36" s="83"/>
      <c r="C36" s="40">
        <f t="shared" si="2"/>
        <v>44546490.600000001</v>
      </c>
      <c r="D36" s="4">
        <v>44546490.600000001</v>
      </c>
      <c r="E36" s="2"/>
      <c r="F36" s="62">
        <v>1230630003</v>
      </c>
      <c r="G36" s="63">
        <v>45107</v>
      </c>
    </row>
    <row r="37" spans="1:7" x14ac:dyDescent="0.25">
      <c r="A37" s="79"/>
      <c r="B37" s="83"/>
      <c r="C37" s="40">
        <f t="shared" si="2"/>
        <v>0</v>
      </c>
      <c r="D37" s="2"/>
      <c r="E37" s="2"/>
      <c r="F37" s="28"/>
      <c r="G37" s="53"/>
    </row>
    <row r="38" spans="1:7" x14ac:dyDescent="0.25">
      <c r="A38" s="79"/>
      <c r="B38" s="84"/>
      <c r="C38" s="40">
        <f t="shared" si="2"/>
        <v>0</v>
      </c>
      <c r="D38" s="2"/>
      <c r="E38" s="2"/>
      <c r="F38" s="28"/>
      <c r="G38" s="46"/>
    </row>
    <row r="39" spans="1:7" x14ac:dyDescent="0.25">
      <c r="A39" s="25"/>
      <c r="B39" s="11" t="s">
        <v>4</v>
      </c>
      <c r="C39" s="40">
        <f t="shared" si="2"/>
        <v>146019788.19</v>
      </c>
      <c r="D39" s="45">
        <f>SUM(D27:D38)</f>
        <v>124594690.44</v>
      </c>
      <c r="E39" s="32">
        <f>SUM(E27:E38)</f>
        <v>21425097.75</v>
      </c>
      <c r="F39" s="32"/>
    </row>
    <row r="40" spans="1:7" x14ac:dyDescent="0.25">
      <c r="C40" s="15"/>
      <c r="D40" s="13"/>
      <c r="E40" s="14"/>
    </row>
    <row r="41" spans="1:7" x14ac:dyDescent="0.25">
      <c r="A41" s="16" t="s">
        <v>9</v>
      </c>
      <c r="B41" s="18" t="s">
        <v>33</v>
      </c>
      <c r="C41" s="18" t="s">
        <v>34</v>
      </c>
      <c r="D41" s="18" t="s">
        <v>35</v>
      </c>
      <c r="E41" s="17" t="s">
        <v>0</v>
      </c>
      <c r="F41" s="17" t="s">
        <v>15</v>
      </c>
      <c r="G41" s="18" t="s">
        <v>25</v>
      </c>
    </row>
    <row r="42" spans="1:7" x14ac:dyDescent="0.25">
      <c r="A42" s="5">
        <v>333000000</v>
      </c>
      <c r="B42" s="2">
        <f>D8</f>
        <v>61604090.160000004</v>
      </c>
      <c r="C42" s="2">
        <f>D24</f>
        <v>150596564.53999999</v>
      </c>
      <c r="D42" s="2">
        <f>D39</f>
        <v>124594690.44</v>
      </c>
      <c r="E42" s="23">
        <f>SUM(B42:D42)</f>
        <v>336795345.13999999</v>
      </c>
      <c r="F42" s="65">
        <f>E42*3%</f>
        <v>10103860.3542</v>
      </c>
      <c r="G42" s="30">
        <f>E42*5%</f>
        <v>16839767.256999999</v>
      </c>
    </row>
    <row r="43" spans="1:7" x14ac:dyDescent="0.25">
      <c r="A43" s="4">
        <f>A42-E42</f>
        <v>-3795345.1399999857</v>
      </c>
      <c r="G43" s="58"/>
    </row>
    <row r="44" spans="1:7" x14ac:dyDescent="0.25">
      <c r="G44" s="30"/>
    </row>
    <row r="45" spans="1:7" x14ac:dyDescent="0.25">
      <c r="A45" s="16" t="s">
        <v>10</v>
      </c>
      <c r="B45" s="18" t="s">
        <v>33</v>
      </c>
      <c r="C45" s="18" t="s">
        <v>34</v>
      </c>
      <c r="D45" s="18" t="s">
        <v>35</v>
      </c>
      <c r="E45" s="17" t="s">
        <v>0</v>
      </c>
      <c r="F45" s="66" t="s">
        <v>15</v>
      </c>
      <c r="G45" s="18" t="s">
        <v>25</v>
      </c>
    </row>
    <row r="46" spans="1:7" x14ac:dyDescent="0.25">
      <c r="A46" s="5">
        <v>167000000</v>
      </c>
      <c r="B46" s="2">
        <f>E8</f>
        <v>5920411.7399999993</v>
      </c>
      <c r="C46" s="2">
        <f>E24</f>
        <v>25923089.510000002</v>
      </c>
      <c r="D46" s="2">
        <f>E39</f>
        <v>21425097.75</v>
      </c>
      <c r="E46" s="23">
        <f>SUM(B46:D46)</f>
        <v>53268599</v>
      </c>
      <c r="F46" s="67"/>
      <c r="G46" s="30">
        <f>E46*5%</f>
        <v>2663429.9500000002</v>
      </c>
    </row>
    <row r="47" spans="1:7" x14ac:dyDescent="0.25">
      <c r="A47" s="4">
        <f>A46-E46</f>
        <v>113731401</v>
      </c>
      <c r="E47" s="81" t="s">
        <v>31</v>
      </c>
      <c r="F47" s="81"/>
      <c r="G47" s="72">
        <f>G42+G46</f>
        <v>19503197.206999999</v>
      </c>
    </row>
    <row r="48" spans="1:7" x14ac:dyDescent="0.25">
      <c r="D48" s="4"/>
    </row>
  </sheetData>
  <mergeCells count="7">
    <mergeCell ref="B2:B7"/>
    <mergeCell ref="A2:A8"/>
    <mergeCell ref="E47:F47"/>
    <mergeCell ref="A11:A24"/>
    <mergeCell ref="B11:B23"/>
    <mergeCell ref="B27:B38"/>
    <mergeCell ref="A27:A38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BreakPreview" zoomScale="80" zoomScaleNormal="100" zoomScaleSheetLayoutView="80" workbookViewId="0">
      <selection activeCell="F25" sqref="F25"/>
    </sheetView>
  </sheetViews>
  <sheetFormatPr defaultRowHeight="15" x14ac:dyDescent="0.25"/>
  <cols>
    <col min="1" max="1" width="14.7109375" bestFit="1" customWidth="1"/>
    <col min="2" max="2" width="14.28515625" customWidth="1"/>
    <col min="3" max="3" width="15.140625" bestFit="1" customWidth="1"/>
    <col min="4" max="4" width="16.7109375" customWidth="1"/>
    <col min="5" max="5" width="19.28515625" customWidth="1"/>
    <col min="6" max="6" width="16.5703125" customWidth="1"/>
    <col min="7" max="7" width="18.710937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16</v>
      </c>
    </row>
    <row r="2" spans="1:7" x14ac:dyDescent="0.25">
      <c r="A2" s="78" t="s">
        <v>33</v>
      </c>
      <c r="B2" s="76" t="s">
        <v>12</v>
      </c>
      <c r="C2" s="40">
        <f>D2+E2</f>
        <v>49815290.449999996</v>
      </c>
      <c r="D2" s="2"/>
      <c r="E2" s="2">
        <v>49815290.449999996</v>
      </c>
      <c r="F2" s="42">
        <v>1230427002</v>
      </c>
      <c r="G2" s="52">
        <v>45043</v>
      </c>
    </row>
    <row r="3" spans="1:7" x14ac:dyDescent="0.25">
      <c r="A3" s="79"/>
      <c r="B3" s="77"/>
      <c r="C3" s="40">
        <f>D3+E3</f>
        <v>0</v>
      </c>
      <c r="D3" s="2"/>
      <c r="E3" s="2"/>
      <c r="F3" s="42"/>
      <c r="G3" s="52"/>
    </row>
    <row r="4" spans="1:7" x14ac:dyDescent="0.25">
      <c r="A4" s="79"/>
      <c r="B4" s="86"/>
      <c r="C4" s="35"/>
      <c r="D4" s="2"/>
      <c r="E4" s="2"/>
      <c r="F4" s="42"/>
      <c r="G4" s="47"/>
    </row>
    <row r="5" spans="1:7" x14ac:dyDescent="0.25">
      <c r="A5" s="80"/>
      <c r="B5" s="10" t="s">
        <v>4</v>
      </c>
      <c r="C5" s="40">
        <f>D5+E5</f>
        <v>49815290.449999996</v>
      </c>
      <c r="D5" s="2">
        <f>SUM(D2:D4)</f>
        <v>0</v>
      </c>
      <c r="E5" s="8">
        <f>SUM(E2:E4)</f>
        <v>49815290.449999996</v>
      </c>
      <c r="F5" s="29"/>
      <c r="G5" s="48"/>
    </row>
    <row r="6" spans="1:7" x14ac:dyDescent="0.25">
      <c r="C6" s="12"/>
      <c r="D6" s="13"/>
      <c r="E6" s="13"/>
      <c r="F6" s="49"/>
    </row>
    <row r="7" spans="1:7" x14ac:dyDescent="0.25">
      <c r="A7" s="7" t="s">
        <v>1</v>
      </c>
      <c r="B7" s="9" t="s">
        <v>2</v>
      </c>
      <c r="C7" s="7" t="s">
        <v>3</v>
      </c>
      <c r="D7" s="7" t="s">
        <v>9</v>
      </c>
      <c r="E7" s="7" t="s">
        <v>10</v>
      </c>
      <c r="F7" s="16" t="s">
        <v>7</v>
      </c>
      <c r="G7" s="7" t="s">
        <v>16</v>
      </c>
    </row>
    <row r="8" spans="1:7" x14ac:dyDescent="0.25">
      <c r="A8" s="78" t="s">
        <v>34</v>
      </c>
      <c r="B8" s="82" t="s">
        <v>12</v>
      </c>
      <c r="C8" s="40">
        <f>D8+E8</f>
        <v>70528221.030000001</v>
      </c>
      <c r="D8" s="2">
        <v>42123370.609999999</v>
      </c>
      <c r="E8" s="2">
        <v>28404850.419999998</v>
      </c>
      <c r="F8" s="42">
        <v>1230531006</v>
      </c>
      <c r="G8" s="52">
        <v>45077</v>
      </c>
    </row>
    <row r="9" spans="1:7" x14ac:dyDescent="0.25">
      <c r="A9" s="79"/>
      <c r="B9" s="83"/>
      <c r="C9" s="40">
        <f>D9+E9</f>
        <v>70878040.770000011</v>
      </c>
      <c r="D9" s="2">
        <v>42123370.610000007</v>
      </c>
      <c r="E9" s="2">
        <v>28754670.16</v>
      </c>
      <c r="F9" s="42">
        <v>1230531007</v>
      </c>
      <c r="G9" s="52">
        <v>45077</v>
      </c>
    </row>
    <row r="10" spans="1:7" x14ac:dyDescent="0.25">
      <c r="A10" s="79"/>
      <c r="B10" s="84"/>
      <c r="C10" s="1"/>
      <c r="D10" s="2"/>
      <c r="E10" s="30"/>
      <c r="F10" s="28"/>
      <c r="G10" s="53"/>
    </row>
    <row r="11" spans="1:7" x14ac:dyDescent="0.25">
      <c r="A11" s="80"/>
      <c r="B11" s="11" t="s">
        <v>4</v>
      </c>
      <c r="C11" s="40">
        <f>D11+E11</f>
        <v>141406261.80000001</v>
      </c>
      <c r="D11" s="2">
        <f>SUM(D8:D10)</f>
        <v>84246741.219999999</v>
      </c>
      <c r="E11" s="3">
        <f>SUM(E8:E10)</f>
        <v>57159520.579999998</v>
      </c>
      <c r="F11" s="20"/>
      <c r="G11" s="48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9</v>
      </c>
      <c r="E13" s="34" t="s">
        <v>10</v>
      </c>
      <c r="F13" s="22" t="s">
        <v>7</v>
      </c>
      <c r="G13" s="39" t="s">
        <v>16</v>
      </c>
    </row>
    <row r="14" spans="1:7" x14ac:dyDescent="0.25">
      <c r="A14" s="78" t="s">
        <v>35</v>
      </c>
      <c r="B14" s="82" t="s">
        <v>12</v>
      </c>
      <c r="C14" s="40">
        <f t="shared" ref="C14:C16" si="0">D14+E14</f>
        <v>100165119.13</v>
      </c>
      <c r="D14" s="2">
        <v>70198694.00999999</v>
      </c>
      <c r="E14" s="2">
        <v>29966425.120000001</v>
      </c>
      <c r="F14" s="42">
        <v>1230626001</v>
      </c>
      <c r="G14" s="52">
        <v>45103</v>
      </c>
    </row>
    <row r="15" spans="1:7" x14ac:dyDescent="0.25">
      <c r="A15" s="79"/>
      <c r="B15" s="83"/>
      <c r="C15" s="40">
        <f t="shared" si="0"/>
        <v>113664537</v>
      </c>
      <c r="D15" s="2">
        <v>113664537</v>
      </c>
      <c r="E15" s="2"/>
      <c r="F15" s="42">
        <v>1230630006</v>
      </c>
      <c r="G15" s="52">
        <v>45107</v>
      </c>
    </row>
    <row r="16" spans="1:7" x14ac:dyDescent="0.25">
      <c r="A16" s="79"/>
      <c r="B16" s="83"/>
      <c r="C16" s="40">
        <f t="shared" si="0"/>
        <v>31743686.310000002</v>
      </c>
      <c r="D16" s="2"/>
      <c r="E16" s="2">
        <v>31743686.310000002</v>
      </c>
      <c r="F16" s="42">
        <v>1230630007</v>
      </c>
      <c r="G16" s="52">
        <v>45107</v>
      </c>
    </row>
    <row r="17" spans="1:7" x14ac:dyDescent="0.25">
      <c r="A17" s="79"/>
      <c r="B17" s="84"/>
      <c r="C17" s="40">
        <f t="shared" ref="C17:C18" si="1">D17+E17</f>
        <v>0</v>
      </c>
      <c r="D17" s="2"/>
      <c r="E17" s="75"/>
      <c r="F17" s="48"/>
      <c r="G17" s="48"/>
    </row>
    <row r="18" spans="1:7" x14ac:dyDescent="0.25">
      <c r="A18" s="25"/>
      <c r="B18" s="11" t="s">
        <v>4</v>
      </c>
      <c r="C18" s="40">
        <f t="shared" si="1"/>
        <v>245573342.44</v>
      </c>
      <c r="D18" s="2">
        <f>SUM(D14:D17)</f>
        <v>183863231.00999999</v>
      </c>
      <c r="E18" s="3">
        <f>SUM(E14:E17)</f>
        <v>61710111.430000007</v>
      </c>
      <c r="F18" s="3"/>
      <c r="G18" s="48"/>
    </row>
    <row r="19" spans="1:7" x14ac:dyDescent="0.25">
      <c r="C19" s="15"/>
      <c r="D19" s="13"/>
      <c r="E19" s="14"/>
    </row>
    <row r="20" spans="1:7" x14ac:dyDescent="0.25">
      <c r="A20" s="16" t="s">
        <v>9</v>
      </c>
      <c r="B20" s="18" t="s">
        <v>33</v>
      </c>
      <c r="C20" s="18" t="s">
        <v>34</v>
      </c>
      <c r="D20" s="18" t="s">
        <v>35</v>
      </c>
      <c r="E20" s="17" t="s">
        <v>0</v>
      </c>
      <c r="F20" s="17" t="s">
        <v>17</v>
      </c>
      <c r="G20" s="56" t="s">
        <v>30</v>
      </c>
    </row>
    <row r="21" spans="1:7" x14ac:dyDescent="0.25">
      <c r="A21" s="5">
        <v>267000000</v>
      </c>
      <c r="B21" s="2">
        <f>D5</f>
        <v>0</v>
      </c>
      <c r="C21" s="2">
        <f>D11</f>
        <v>84246741.219999999</v>
      </c>
      <c r="D21" s="2">
        <f>D18</f>
        <v>183863231.00999999</v>
      </c>
      <c r="E21" s="23">
        <f>SUM(B21:D21)</f>
        <v>268109972.22999999</v>
      </c>
      <c r="F21" s="70">
        <f>E21*3%</f>
        <v>8043299.1668999996</v>
      </c>
      <c r="G21" s="30">
        <f>E21*5%</f>
        <v>13405498.611500001</v>
      </c>
    </row>
    <row r="22" spans="1:7" x14ac:dyDescent="0.25">
      <c r="A22" s="4">
        <f>A21-E21</f>
        <v>-1109972.2299999893</v>
      </c>
    </row>
    <row r="24" spans="1:7" x14ac:dyDescent="0.25">
      <c r="A24" s="16" t="s">
        <v>10</v>
      </c>
      <c r="B24" s="18" t="s">
        <v>33</v>
      </c>
      <c r="C24" s="18" t="s">
        <v>34</v>
      </c>
      <c r="D24" s="18" t="s">
        <v>35</v>
      </c>
      <c r="E24" s="17" t="s">
        <v>5</v>
      </c>
      <c r="F24" s="17" t="s">
        <v>17</v>
      </c>
      <c r="G24" s="56" t="s">
        <v>30</v>
      </c>
    </row>
    <row r="25" spans="1:7" x14ac:dyDescent="0.25">
      <c r="A25" s="5">
        <v>167000000</v>
      </c>
      <c r="B25" s="2">
        <f>E5</f>
        <v>49815290.449999996</v>
      </c>
      <c r="C25" s="2">
        <f>E11</f>
        <v>57159520.579999998</v>
      </c>
      <c r="D25" s="2">
        <f>E18</f>
        <v>61710111.430000007</v>
      </c>
      <c r="E25" s="23">
        <f>SUM(B25:D25)</f>
        <v>168684922.46000001</v>
      </c>
      <c r="F25" s="70">
        <f>E25*3%</f>
        <v>5060547.6738</v>
      </c>
      <c r="G25" s="30">
        <f>E25*5%</f>
        <v>8434246.1230000015</v>
      </c>
    </row>
    <row r="26" spans="1:7" ht="15.75" x14ac:dyDescent="0.25">
      <c r="A26" s="4">
        <f>A25-E25</f>
        <v>-1684922.4600000083</v>
      </c>
      <c r="E26" s="85" t="s">
        <v>32</v>
      </c>
      <c r="F26" s="85"/>
      <c r="G26" s="69">
        <f>G21+G25</f>
        <v>21839744.734500002</v>
      </c>
    </row>
    <row r="27" spans="1:7" x14ac:dyDescent="0.25">
      <c r="D27" s="4"/>
    </row>
  </sheetData>
  <mergeCells count="7">
    <mergeCell ref="E26:F26"/>
    <mergeCell ref="B2:B4"/>
    <mergeCell ref="A8:A11"/>
    <mergeCell ref="B8:B10"/>
    <mergeCell ref="A14:A17"/>
    <mergeCell ref="B14:B17"/>
    <mergeCell ref="A2:A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view="pageBreakPreview" topLeftCell="A6" zoomScale="80" zoomScaleNormal="100" zoomScaleSheetLayoutView="80" workbookViewId="0">
      <selection activeCell="I27" sqref="I27"/>
    </sheetView>
  </sheetViews>
  <sheetFormatPr defaultRowHeight="15" x14ac:dyDescent="0.25"/>
  <cols>
    <col min="1" max="1" width="15.28515625" bestFit="1" customWidth="1"/>
    <col min="2" max="2" width="25" bestFit="1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8.710937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16</v>
      </c>
    </row>
    <row r="2" spans="1:7" ht="15" customHeight="1" x14ac:dyDescent="0.25">
      <c r="A2" s="74" t="s">
        <v>33</v>
      </c>
      <c r="B2" s="73" t="s">
        <v>11</v>
      </c>
      <c r="C2" s="41">
        <f t="shared" ref="C2" si="0">D2+E2</f>
        <v>0</v>
      </c>
      <c r="D2" s="2"/>
      <c r="E2" s="2"/>
      <c r="F2" s="42"/>
      <c r="G2" s="52"/>
    </row>
    <row r="3" spans="1:7" x14ac:dyDescent="0.25">
      <c r="A3" s="25"/>
      <c r="B3" s="10" t="s">
        <v>4</v>
      </c>
      <c r="C3" s="41">
        <f>D3+E3</f>
        <v>0</v>
      </c>
      <c r="D3" s="43">
        <f>SUM(D2:D2)</f>
        <v>0</v>
      </c>
      <c r="E3" s="8">
        <f>SUM(E2:E2)</f>
        <v>0</v>
      </c>
      <c r="F3" s="29"/>
      <c r="G3" s="48"/>
    </row>
    <row r="4" spans="1:7" ht="15.75" thickBot="1" x14ac:dyDescent="0.3">
      <c r="C4" s="12"/>
      <c r="D4" s="13"/>
      <c r="E4" s="13"/>
      <c r="F4" s="19"/>
    </row>
    <row r="5" spans="1:7" x14ac:dyDescent="0.25">
      <c r="A5" s="7" t="s">
        <v>1</v>
      </c>
      <c r="B5" s="9" t="s">
        <v>2</v>
      </c>
      <c r="C5" s="34" t="s">
        <v>3</v>
      </c>
      <c r="D5" s="34" t="s">
        <v>9</v>
      </c>
      <c r="E5" s="34" t="s">
        <v>10</v>
      </c>
      <c r="F5" s="44" t="s">
        <v>7</v>
      </c>
      <c r="G5" s="39" t="s">
        <v>16</v>
      </c>
    </row>
    <row r="6" spans="1:7" x14ac:dyDescent="0.25">
      <c r="A6" s="87" t="s">
        <v>34</v>
      </c>
      <c r="B6" s="82" t="s">
        <v>11</v>
      </c>
      <c r="C6" s="41">
        <f t="shared" ref="C6:C14" si="1">D6+E6</f>
        <v>45255519.849999994</v>
      </c>
      <c r="D6" s="43">
        <v>5327939.8</v>
      </c>
      <c r="E6" s="43">
        <v>39927580.049999997</v>
      </c>
      <c r="F6" s="42">
        <v>1230506001</v>
      </c>
      <c r="G6" s="52">
        <v>45052</v>
      </c>
    </row>
    <row r="7" spans="1:7" x14ac:dyDescent="0.25">
      <c r="A7" s="87"/>
      <c r="B7" s="83"/>
      <c r="C7" s="41">
        <f t="shared" si="1"/>
        <v>48396673.949999996</v>
      </c>
      <c r="D7" s="43"/>
      <c r="E7" s="43">
        <v>48396673.949999996</v>
      </c>
      <c r="F7" s="42">
        <v>1230511001</v>
      </c>
      <c r="G7" s="52">
        <v>45057</v>
      </c>
    </row>
    <row r="8" spans="1:7" x14ac:dyDescent="0.25">
      <c r="A8" s="87"/>
      <c r="B8" s="83"/>
      <c r="C8" s="41">
        <f t="shared" si="1"/>
        <v>88747761.5</v>
      </c>
      <c r="D8" s="43">
        <v>88747761.5</v>
      </c>
      <c r="E8" s="43"/>
      <c r="F8" s="42">
        <v>1230516003</v>
      </c>
      <c r="G8" s="52">
        <v>45062</v>
      </c>
    </row>
    <row r="9" spans="1:7" x14ac:dyDescent="0.25">
      <c r="A9" s="87"/>
      <c r="B9" s="83"/>
      <c r="C9" s="41">
        <f t="shared" si="1"/>
        <v>127986012</v>
      </c>
      <c r="D9" s="43"/>
      <c r="E9" s="43">
        <v>127986012</v>
      </c>
      <c r="F9" s="42">
        <v>1230517001</v>
      </c>
      <c r="G9" s="52">
        <v>45063</v>
      </c>
    </row>
    <row r="10" spans="1:7" x14ac:dyDescent="0.25">
      <c r="A10" s="87"/>
      <c r="B10" s="83"/>
      <c r="C10" s="41">
        <f t="shared" si="1"/>
        <v>33901359.57</v>
      </c>
      <c r="D10" s="43"/>
      <c r="E10" s="43">
        <v>33901359.57</v>
      </c>
      <c r="F10" s="42">
        <v>1230526002</v>
      </c>
      <c r="G10" s="52">
        <v>45072</v>
      </c>
    </row>
    <row r="11" spans="1:7" x14ac:dyDescent="0.25">
      <c r="A11" s="87"/>
      <c r="B11" s="83"/>
      <c r="C11" s="41">
        <f t="shared" si="1"/>
        <v>92773893.950000003</v>
      </c>
      <c r="D11" s="43">
        <v>92773893.950000003</v>
      </c>
      <c r="E11" s="43"/>
      <c r="F11" s="42">
        <v>1230531004</v>
      </c>
      <c r="G11" s="52">
        <v>45077</v>
      </c>
    </row>
    <row r="12" spans="1:7" x14ac:dyDescent="0.25">
      <c r="A12" s="87"/>
      <c r="B12" s="83"/>
      <c r="C12" s="41">
        <f t="shared" si="1"/>
        <v>55189108.400000006</v>
      </c>
      <c r="D12" s="43"/>
      <c r="E12" s="43">
        <v>55189108.400000006</v>
      </c>
      <c r="F12" s="42">
        <v>1230601001</v>
      </c>
      <c r="G12" s="52">
        <v>45077</v>
      </c>
    </row>
    <row r="13" spans="1:7" x14ac:dyDescent="0.25">
      <c r="A13" s="87"/>
      <c r="B13" s="83"/>
      <c r="C13" s="41">
        <f t="shared" si="1"/>
        <v>0</v>
      </c>
      <c r="D13" s="43"/>
      <c r="E13" s="43"/>
      <c r="F13" s="28"/>
      <c r="G13" s="53"/>
    </row>
    <row r="14" spans="1:7" x14ac:dyDescent="0.25">
      <c r="A14" s="87"/>
      <c r="B14" s="11" t="s">
        <v>4</v>
      </c>
      <c r="C14" s="41">
        <f t="shared" si="1"/>
        <v>492250329.22000003</v>
      </c>
      <c r="D14" s="2">
        <f>SUM(D6:D13)</f>
        <v>186849595.25</v>
      </c>
      <c r="E14" s="3">
        <f>SUM(E6:E13)</f>
        <v>305400733.97000003</v>
      </c>
      <c r="F14" s="20"/>
      <c r="G14" s="48"/>
    </row>
    <row r="15" spans="1:7" x14ac:dyDescent="0.25">
      <c r="C15" s="15"/>
      <c r="D15" s="13"/>
      <c r="E15" s="14"/>
      <c r="F15" s="21"/>
    </row>
    <row r="16" spans="1:7" x14ac:dyDescent="0.25">
      <c r="A16" s="7" t="s">
        <v>1</v>
      </c>
      <c r="B16" s="9" t="s">
        <v>2</v>
      </c>
      <c r="C16" s="34" t="s">
        <v>3</v>
      </c>
      <c r="D16" s="34" t="s">
        <v>9</v>
      </c>
      <c r="E16" s="34" t="s">
        <v>10</v>
      </c>
      <c r="F16" s="22" t="s">
        <v>7</v>
      </c>
      <c r="G16" s="39" t="s">
        <v>16</v>
      </c>
    </row>
    <row r="17" spans="1:7" ht="15" customHeight="1" x14ac:dyDescent="0.25">
      <c r="A17" s="87" t="s">
        <v>35</v>
      </c>
      <c r="B17" s="76" t="s">
        <v>11</v>
      </c>
      <c r="C17" s="41">
        <f t="shared" ref="C17:C24" si="2">D17+E17</f>
        <v>82131316.299999997</v>
      </c>
      <c r="D17" s="2">
        <v>82131316.299999997</v>
      </c>
      <c r="E17" s="2"/>
      <c r="F17" s="42">
        <v>1230610001</v>
      </c>
      <c r="G17" s="52">
        <v>45087</v>
      </c>
    </row>
    <row r="18" spans="1:7" ht="15" customHeight="1" x14ac:dyDescent="0.25">
      <c r="A18" s="87"/>
      <c r="B18" s="77"/>
      <c r="C18" s="41">
        <f t="shared" si="2"/>
        <v>37211423.25</v>
      </c>
      <c r="D18" s="2"/>
      <c r="E18" s="2">
        <v>37211423.25</v>
      </c>
      <c r="F18" s="42">
        <v>1230610002</v>
      </c>
      <c r="G18" s="52">
        <v>45087</v>
      </c>
    </row>
    <row r="19" spans="1:7" ht="15" customHeight="1" x14ac:dyDescent="0.25">
      <c r="A19" s="87"/>
      <c r="B19" s="77"/>
      <c r="C19" s="41">
        <f t="shared" si="2"/>
        <v>47133964.369999997</v>
      </c>
      <c r="D19" s="2"/>
      <c r="E19" s="2">
        <v>47133964.369999997</v>
      </c>
      <c r="F19" s="42">
        <v>1230623001</v>
      </c>
      <c r="G19" s="52">
        <v>45100</v>
      </c>
    </row>
    <row r="20" spans="1:7" ht="15" customHeight="1" x14ac:dyDescent="0.25">
      <c r="A20" s="87"/>
      <c r="B20" s="77"/>
      <c r="C20" s="41">
        <f t="shared" si="2"/>
        <v>47191106.100000001</v>
      </c>
      <c r="D20" s="2">
        <v>47191106.100000001</v>
      </c>
      <c r="E20" s="2"/>
      <c r="F20" s="42">
        <v>1230623002</v>
      </c>
      <c r="G20" s="52">
        <v>45100</v>
      </c>
    </row>
    <row r="21" spans="1:7" ht="15" customHeight="1" x14ac:dyDescent="0.25">
      <c r="A21" s="87"/>
      <c r="B21" s="77"/>
      <c r="C21" s="64">
        <f t="shared" si="2"/>
        <v>31996503</v>
      </c>
      <c r="D21" s="2"/>
      <c r="E21" s="2">
        <v>31996503</v>
      </c>
      <c r="F21" s="42">
        <v>1230627003</v>
      </c>
      <c r="G21" s="52">
        <v>45104</v>
      </c>
    </row>
    <row r="22" spans="1:7" ht="15" customHeight="1" x14ac:dyDescent="0.25">
      <c r="A22" s="87"/>
      <c r="B22" s="77"/>
      <c r="C22" s="41">
        <f t="shared" si="2"/>
        <v>106577483.8</v>
      </c>
      <c r="D22" s="2">
        <v>106577483.8</v>
      </c>
      <c r="E22" s="2"/>
      <c r="F22" s="42">
        <v>1230628002</v>
      </c>
      <c r="G22" s="52">
        <v>45105</v>
      </c>
    </row>
    <row r="23" spans="1:7" ht="15" customHeight="1" x14ac:dyDescent="0.25">
      <c r="A23" s="87"/>
      <c r="B23" s="77"/>
      <c r="C23" s="41">
        <f t="shared" si="2"/>
        <v>84718340.099999994</v>
      </c>
      <c r="D23" s="2">
        <v>84718340.099999994</v>
      </c>
      <c r="E23" s="2"/>
      <c r="F23" s="42">
        <v>1230630004</v>
      </c>
      <c r="G23" s="52">
        <v>45107</v>
      </c>
    </row>
    <row r="24" spans="1:7" x14ac:dyDescent="0.25">
      <c r="A24" s="25"/>
      <c r="B24" s="11" t="s">
        <v>4</v>
      </c>
      <c r="C24" s="41">
        <f t="shared" si="2"/>
        <v>436960136.91999996</v>
      </c>
      <c r="D24" s="3">
        <f>SUM(D17:D23)</f>
        <v>320618246.29999995</v>
      </c>
      <c r="E24" s="3">
        <f>SUM(E17:E23)</f>
        <v>116341890.62</v>
      </c>
      <c r="F24" s="3"/>
      <c r="G24" s="48"/>
    </row>
    <row r="25" spans="1:7" x14ac:dyDescent="0.25">
      <c r="C25" s="15"/>
      <c r="D25" s="13"/>
      <c r="E25" s="14"/>
    </row>
    <row r="26" spans="1:7" x14ac:dyDescent="0.25">
      <c r="A26" s="16" t="s">
        <v>9</v>
      </c>
      <c r="B26" s="18" t="s">
        <v>33</v>
      </c>
      <c r="C26" s="18" t="s">
        <v>34</v>
      </c>
      <c r="D26" s="18" t="s">
        <v>35</v>
      </c>
      <c r="E26" s="17" t="s">
        <v>0</v>
      </c>
      <c r="F26" s="17" t="s">
        <v>17</v>
      </c>
      <c r="G26" s="56"/>
    </row>
    <row r="27" spans="1:7" x14ac:dyDescent="0.25">
      <c r="A27" s="2">
        <v>500000000</v>
      </c>
      <c r="B27" s="2">
        <f>D3</f>
        <v>0</v>
      </c>
      <c r="C27" s="2">
        <f>D14</f>
        <v>186849595.25</v>
      </c>
      <c r="D27" s="2">
        <f>D24</f>
        <v>320618246.29999995</v>
      </c>
      <c r="E27" s="23">
        <f>SUM(B27:D27)</f>
        <v>507467841.54999995</v>
      </c>
      <c r="F27" s="38">
        <f>E27*3%</f>
        <v>15224035.246499998</v>
      </c>
    </row>
    <row r="28" spans="1:7" x14ac:dyDescent="0.25">
      <c r="A28" s="4">
        <f>A27-E27</f>
        <v>-7467841.5499999523</v>
      </c>
    </row>
    <row r="30" spans="1:7" x14ac:dyDescent="0.25">
      <c r="A30" s="16" t="s">
        <v>10</v>
      </c>
      <c r="B30" s="18" t="s">
        <v>33</v>
      </c>
      <c r="C30" s="18" t="s">
        <v>34</v>
      </c>
      <c r="D30" s="18" t="s">
        <v>35</v>
      </c>
      <c r="E30" s="17" t="s">
        <v>0</v>
      </c>
      <c r="F30" s="17" t="s">
        <v>18</v>
      </c>
    </row>
    <row r="31" spans="1:7" x14ac:dyDescent="0.25">
      <c r="A31" s="2">
        <v>417000000</v>
      </c>
      <c r="B31" s="2">
        <f>E3</f>
        <v>0</v>
      </c>
      <c r="C31" s="2">
        <f>E14</f>
        <v>305400733.97000003</v>
      </c>
      <c r="D31" s="2">
        <f>E24</f>
        <v>116341890.62</v>
      </c>
      <c r="E31" s="23">
        <f>SUM(B31:D31)</f>
        <v>421742624.59000003</v>
      </c>
      <c r="F31" s="38">
        <f>E31*3%</f>
        <v>12652278.7377</v>
      </c>
    </row>
    <row r="32" spans="1:7" x14ac:dyDescent="0.25">
      <c r="A32" s="4">
        <f>A31-E31</f>
        <v>-4742624.5900000334</v>
      </c>
    </row>
    <row r="33" spans="4:4" x14ac:dyDescent="0.25">
      <c r="D33" s="4"/>
    </row>
  </sheetData>
  <mergeCells count="4">
    <mergeCell ref="A6:A14"/>
    <mergeCell ref="B6:B13"/>
    <mergeCell ref="A17:A23"/>
    <mergeCell ref="B17:B23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="85" zoomScaleNormal="100" zoomScaleSheetLayoutView="85" workbookViewId="0">
      <selection activeCell="G21" sqref="G21"/>
    </sheetView>
  </sheetViews>
  <sheetFormatPr defaultRowHeight="15" x14ac:dyDescent="0.25"/>
  <cols>
    <col min="1" max="1" width="12.5703125" bestFit="1" customWidth="1"/>
    <col min="2" max="2" width="14.28515625" customWidth="1"/>
    <col min="3" max="3" width="16" bestFit="1" customWidth="1"/>
    <col min="4" max="4" width="16.7109375" customWidth="1"/>
    <col min="5" max="5" width="19.28515625" customWidth="1"/>
    <col min="6" max="6" width="16.5703125" customWidth="1"/>
    <col min="7" max="7" width="17.710937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16</v>
      </c>
    </row>
    <row r="2" spans="1:7" x14ac:dyDescent="0.25">
      <c r="A2" s="78" t="s">
        <v>33</v>
      </c>
      <c r="B2" s="76" t="s">
        <v>13</v>
      </c>
      <c r="C2" s="40">
        <f>D2+E2</f>
        <v>0</v>
      </c>
      <c r="D2" s="4"/>
      <c r="E2" s="2"/>
      <c r="F2" s="62"/>
      <c r="G2" s="63"/>
    </row>
    <row r="3" spans="1:7" x14ac:dyDescent="0.25">
      <c r="A3" s="79"/>
      <c r="B3" s="77"/>
      <c r="C3" s="40">
        <f t="shared" ref="C3:C5" si="0">D3+E3</f>
        <v>0</v>
      </c>
      <c r="D3" s="2"/>
      <c r="E3" s="2"/>
      <c r="F3" s="42"/>
      <c r="G3" s="47"/>
    </row>
    <row r="4" spans="1:7" x14ac:dyDescent="0.25">
      <c r="A4" s="79"/>
      <c r="B4" s="86"/>
      <c r="C4" s="40">
        <f t="shared" si="0"/>
        <v>0</v>
      </c>
      <c r="D4" s="2"/>
      <c r="E4" s="2"/>
      <c r="F4" s="42"/>
      <c r="G4" s="47"/>
    </row>
    <row r="5" spans="1:7" x14ac:dyDescent="0.25">
      <c r="A5" s="80"/>
      <c r="B5" s="10" t="s">
        <v>4</v>
      </c>
      <c r="C5" s="40">
        <f t="shared" si="0"/>
        <v>0</v>
      </c>
      <c r="D5" s="2"/>
      <c r="E5" s="8">
        <f>SUM(E2:E4)</f>
        <v>0</v>
      </c>
      <c r="F5" s="29"/>
      <c r="G5" s="48"/>
    </row>
    <row r="6" spans="1:7" ht="15.75" thickBot="1" x14ac:dyDescent="0.3">
      <c r="C6" s="12"/>
      <c r="D6" s="13"/>
      <c r="E6" s="13"/>
      <c r="F6" s="19"/>
    </row>
    <row r="7" spans="1:7" x14ac:dyDescent="0.25">
      <c r="A7" s="7" t="s">
        <v>1</v>
      </c>
      <c r="B7" s="9" t="s">
        <v>2</v>
      </c>
      <c r="C7" s="34" t="s">
        <v>3</v>
      </c>
      <c r="D7" s="34" t="s">
        <v>9</v>
      </c>
      <c r="E7" s="34" t="s">
        <v>10</v>
      </c>
      <c r="F7" s="44" t="s">
        <v>7</v>
      </c>
      <c r="G7" s="39" t="s">
        <v>16</v>
      </c>
    </row>
    <row r="8" spans="1:7" x14ac:dyDescent="0.25">
      <c r="A8" s="78" t="s">
        <v>34</v>
      </c>
      <c r="B8" s="82" t="s">
        <v>13</v>
      </c>
      <c r="C8" s="40">
        <f t="shared" ref="C8:C11" si="1">D8+E8</f>
        <v>53967968.5</v>
      </c>
      <c r="D8" s="4">
        <v>53967968.5</v>
      </c>
      <c r="E8" s="2"/>
      <c r="F8" s="62">
        <v>1230511002</v>
      </c>
      <c r="G8" s="63">
        <v>45057</v>
      </c>
    </row>
    <row r="9" spans="1:7" x14ac:dyDescent="0.25">
      <c r="A9" s="79"/>
      <c r="B9" s="83"/>
      <c r="C9" s="40">
        <f t="shared" si="1"/>
        <v>0</v>
      </c>
      <c r="D9" s="2"/>
      <c r="E9" s="2"/>
      <c r="F9" s="28"/>
      <c r="G9" s="46"/>
    </row>
    <row r="10" spans="1:7" ht="17.25" customHeight="1" x14ac:dyDescent="0.25">
      <c r="A10" s="79"/>
      <c r="B10" s="83"/>
      <c r="C10" s="40">
        <f t="shared" si="1"/>
        <v>0</v>
      </c>
      <c r="D10" s="2"/>
      <c r="E10" s="27"/>
      <c r="F10" s="28"/>
      <c r="G10" s="46"/>
    </row>
    <row r="11" spans="1:7" x14ac:dyDescent="0.25">
      <c r="A11" s="80"/>
      <c r="B11" s="11" t="s">
        <v>4</v>
      </c>
      <c r="C11" s="40">
        <f t="shared" si="1"/>
        <v>53967968.5</v>
      </c>
      <c r="D11" s="2">
        <f>SUM(D8:D10)</f>
        <v>53967968.5</v>
      </c>
      <c r="E11" s="3">
        <f>SUM(E8:E10)</f>
        <v>0</v>
      </c>
      <c r="F11" s="20"/>
      <c r="G11" s="48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9</v>
      </c>
      <c r="E13" s="34" t="s">
        <v>10</v>
      </c>
      <c r="F13" s="22" t="s">
        <v>7</v>
      </c>
      <c r="G13" s="39" t="s">
        <v>16</v>
      </c>
    </row>
    <row r="14" spans="1:7" ht="15" customHeight="1" x14ac:dyDescent="0.25">
      <c r="A14" s="78" t="s">
        <v>35</v>
      </c>
      <c r="B14" s="76" t="s">
        <v>13</v>
      </c>
      <c r="C14" s="40">
        <f t="shared" ref="C14:C17" si="2">D14+E14</f>
        <v>99491982.899999991</v>
      </c>
      <c r="D14" s="2">
        <v>99491982.899999991</v>
      </c>
      <c r="E14" s="2"/>
      <c r="F14" s="42">
        <v>1230623003</v>
      </c>
      <c r="G14" s="52">
        <v>45100</v>
      </c>
    </row>
    <row r="15" spans="1:7" ht="15" customHeight="1" x14ac:dyDescent="0.25">
      <c r="A15" s="79"/>
      <c r="B15" s="77"/>
      <c r="C15" s="40">
        <f t="shared" si="2"/>
        <v>67295765.5</v>
      </c>
      <c r="D15" s="2">
        <v>67295765.5</v>
      </c>
      <c r="E15" s="2"/>
      <c r="F15" s="42">
        <v>1230628001</v>
      </c>
      <c r="G15" s="52">
        <v>45105</v>
      </c>
    </row>
    <row r="16" spans="1:7" ht="15" customHeight="1" x14ac:dyDescent="0.25">
      <c r="A16" s="79"/>
      <c r="B16" s="86"/>
      <c r="C16" s="40">
        <f t="shared" si="2"/>
        <v>0</v>
      </c>
      <c r="D16" s="2"/>
      <c r="E16" s="2"/>
      <c r="F16" s="28"/>
      <c r="G16" s="46"/>
    </row>
    <row r="17" spans="1:7" x14ac:dyDescent="0.25">
      <c r="A17" s="25"/>
      <c r="B17" s="11" t="s">
        <v>4</v>
      </c>
      <c r="C17" s="40">
        <f t="shared" si="2"/>
        <v>166787748.39999998</v>
      </c>
      <c r="D17" s="2">
        <f>SUM(D14:D16)</f>
        <v>166787748.39999998</v>
      </c>
      <c r="E17" s="3">
        <f>SUM(E14:E16)</f>
        <v>0</v>
      </c>
      <c r="F17" s="3"/>
      <c r="G17" s="48"/>
    </row>
    <row r="18" spans="1:7" x14ac:dyDescent="0.25">
      <c r="C18" s="15"/>
      <c r="D18" s="13"/>
      <c r="E18" s="14"/>
    </row>
    <row r="19" spans="1:7" x14ac:dyDescent="0.25">
      <c r="A19" s="16" t="s">
        <v>9</v>
      </c>
      <c r="B19" s="18" t="s">
        <v>33</v>
      </c>
      <c r="C19" s="18" t="s">
        <v>34</v>
      </c>
      <c r="D19" s="18" t="s">
        <v>35</v>
      </c>
      <c r="E19" s="17" t="s">
        <v>0</v>
      </c>
      <c r="F19" s="17" t="s">
        <v>15</v>
      </c>
      <c r="G19" s="18" t="s">
        <v>29</v>
      </c>
    </row>
    <row r="20" spans="1:7" x14ac:dyDescent="0.25">
      <c r="A20" s="2">
        <v>217000000</v>
      </c>
      <c r="B20" s="2">
        <f>D5</f>
        <v>0</v>
      </c>
      <c r="C20" s="2">
        <f>D11</f>
        <v>53967968.5</v>
      </c>
      <c r="D20" s="2">
        <f>D17</f>
        <v>166787748.39999998</v>
      </c>
      <c r="E20" s="23">
        <f>SUM(B20+C20+D20)</f>
        <v>220755716.89999998</v>
      </c>
      <c r="F20" s="38">
        <f>E20*3%</f>
        <v>6622671.5069999993</v>
      </c>
      <c r="G20" s="30">
        <f>E20*5%</f>
        <v>11037785.844999999</v>
      </c>
    </row>
    <row r="21" spans="1:7" x14ac:dyDescent="0.25">
      <c r="A21" s="4">
        <f>A20-E20</f>
        <v>-3755716.8999999762</v>
      </c>
    </row>
    <row r="23" spans="1:7" x14ac:dyDescent="0.25">
      <c r="A23" s="16" t="s">
        <v>10</v>
      </c>
      <c r="B23" s="18" t="s">
        <v>33</v>
      </c>
      <c r="C23" s="18" t="s">
        <v>34</v>
      </c>
      <c r="D23" s="18" t="s">
        <v>35</v>
      </c>
      <c r="E23" s="17" t="s">
        <v>0</v>
      </c>
      <c r="F23" s="17" t="s">
        <v>18</v>
      </c>
    </row>
    <row r="24" spans="1:7" x14ac:dyDescent="0.25">
      <c r="A24" s="5" t="s">
        <v>19</v>
      </c>
      <c r="B24" s="2"/>
      <c r="C24" s="2"/>
      <c r="D24" s="2"/>
      <c r="E24" s="23"/>
      <c r="F24" s="6">
        <v>0.03</v>
      </c>
    </row>
    <row r="26" spans="1:7" x14ac:dyDescent="0.25">
      <c r="D26" s="4"/>
    </row>
  </sheetData>
  <mergeCells count="6">
    <mergeCell ref="B2:B4"/>
    <mergeCell ref="A8:A11"/>
    <mergeCell ref="B8:B10"/>
    <mergeCell ref="A14:A16"/>
    <mergeCell ref="B14:B16"/>
    <mergeCell ref="A2:A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zoomScale="80" zoomScaleNormal="100" zoomScaleSheetLayoutView="80" workbookViewId="0">
      <selection activeCell="G28" sqref="G28"/>
    </sheetView>
  </sheetViews>
  <sheetFormatPr defaultRowHeight="15" x14ac:dyDescent="0.25"/>
  <cols>
    <col min="1" max="1" width="14.28515625" bestFit="1" customWidth="1"/>
    <col min="2" max="2" width="17" bestFit="1" customWidth="1"/>
    <col min="3" max="3" width="15.140625" bestFit="1" customWidth="1"/>
    <col min="4" max="4" width="16.7109375" customWidth="1"/>
    <col min="5" max="5" width="19.28515625" customWidth="1"/>
    <col min="6" max="6" width="15.28515625" bestFit="1" customWidth="1"/>
    <col min="7" max="7" width="24.8554687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20</v>
      </c>
    </row>
    <row r="2" spans="1:7" x14ac:dyDescent="0.25">
      <c r="A2" s="78" t="s">
        <v>34</v>
      </c>
      <c r="B2" s="76" t="s">
        <v>14</v>
      </c>
      <c r="C2" s="40">
        <f>D2+E2</f>
        <v>92009877.25</v>
      </c>
      <c r="D2" s="2"/>
      <c r="E2" s="2">
        <v>92009877.25</v>
      </c>
      <c r="F2" s="42">
        <v>1230405004</v>
      </c>
      <c r="G2" s="52">
        <v>45021</v>
      </c>
    </row>
    <row r="3" spans="1:7" x14ac:dyDescent="0.25">
      <c r="A3" s="79"/>
      <c r="B3" s="77"/>
      <c r="C3" s="40">
        <f>D3+E3</f>
        <v>85461183.299999982</v>
      </c>
      <c r="D3" s="2"/>
      <c r="E3" s="2">
        <v>85461183.299999982</v>
      </c>
      <c r="F3" s="42">
        <v>1230417004</v>
      </c>
      <c r="G3" s="52">
        <v>45033</v>
      </c>
    </row>
    <row r="4" spans="1:7" x14ac:dyDescent="0.25">
      <c r="A4" s="79"/>
      <c r="B4" s="77"/>
      <c r="C4" s="24"/>
      <c r="D4" s="2"/>
      <c r="E4" s="2"/>
      <c r="F4" s="42"/>
      <c r="G4" s="47"/>
    </row>
    <row r="5" spans="1:7" x14ac:dyDescent="0.25">
      <c r="A5" s="25"/>
      <c r="B5" s="10" t="s">
        <v>4</v>
      </c>
      <c r="C5" s="40">
        <f>D5+E5</f>
        <v>177471060.54999998</v>
      </c>
      <c r="D5" s="2">
        <f>SUM(D2:D4)</f>
        <v>0</v>
      </c>
      <c r="E5" s="8">
        <f>SUM(E2:E4)</f>
        <v>177471060.54999998</v>
      </c>
      <c r="F5" s="29"/>
      <c r="G5" s="48"/>
    </row>
    <row r="6" spans="1:7" ht="15.75" thickBot="1" x14ac:dyDescent="0.3">
      <c r="C6" s="12"/>
      <c r="D6" s="13"/>
      <c r="E6" s="13"/>
      <c r="F6" s="19"/>
    </row>
    <row r="7" spans="1:7" x14ac:dyDescent="0.25">
      <c r="A7" s="7" t="s">
        <v>1</v>
      </c>
      <c r="B7" s="9" t="s">
        <v>2</v>
      </c>
      <c r="C7" s="34" t="s">
        <v>3</v>
      </c>
      <c r="D7" s="34" t="s">
        <v>9</v>
      </c>
      <c r="E7" s="34" t="s">
        <v>10</v>
      </c>
      <c r="F7" s="44" t="s">
        <v>7</v>
      </c>
      <c r="G7" s="39" t="s">
        <v>20</v>
      </c>
    </row>
    <row r="8" spans="1:7" ht="15" customHeight="1" x14ac:dyDescent="0.25">
      <c r="A8" s="78" t="s">
        <v>33</v>
      </c>
      <c r="B8" s="37" t="s">
        <v>14</v>
      </c>
      <c r="C8" s="40">
        <f>D8+E8</f>
        <v>0</v>
      </c>
      <c r="D8" s="2"/>
      <c r="E8" s="2"/>
      <c r="F8" s="42"/>
      <c r="G8" s="52"/>
    </row>
    <row r="9" spans="1:7" ht="15" customHeight="1" x14ac:dyDescent="0.25">
      <c r="A9" s="79"/>
      <c r="B9" s="54"/>
      <c r="C9" s="40">
        <f t="shared" ref="C9:C10" si="0">D9+E9</f>
        <v>0</v>
      </c>
      <c r="D9" s="2"/>
      <c r="E9" s="2"/>
      <c r="F9" s="42"/>
      <c r="G9" s="52"/>
    </row>
    <row r="10" spans="1:7" ht="15" customHeight="1" x14ac:dyDescent="0.25">
      <c r="A10" s="79"/>
      <c r="B10" s="54"/>
      <c r="C10" s="40">
        <f t="shared" si="0"/>
        <v>0</v>
      </c>
      <c r="D10" s="2"/>
      <c r="E10" s="2"/>
      <c r="F10" s="42"/>
      <c r="G10" s="52"/>
    </row>
    <row r="11" spans="1:7" x14ac:dyDescent="0.25">
      <c r="A11" s="80"/>
      <c r="B11" s="11" t="s">
        <v>4</v>
      </c>
      <c r="C11" s="51">
        <f>SUM(C8:C10)</f>
        <v>0</v>
      </c>
      <c r="D11" s="2">
        <f>SUM(D8:D10)</f>
        <v>0</v>
      </c>
      <c r="E11" s="3">
        <f>SUM(E8:E10)</f>
        <v>0</v>
      </c>
      <c r="F11" s="20"/>
      <c r="G11" s="48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9</v>
      </c>
      <c r="E13" s="34" t="s">
        <v>10</v>
      </c>
      <c r="F13" s="22" t="s">
        <v>7</v>
      </c>
      <c r="G13" s="39" t="s">
        <v>21</v>
      </c>
    </row>
    <row r="14" spans="1:7" ht="15" customHeight="1" x14ac:dyDescent="0.25">
      <c r="A14" s="78" t="s">
        <v>35</v>
      </c>
      <c r="B14" s="76" t="s">
        <v>14</v>
      </c>
      <c r="C14" s="40">
        <f>D14+E14</f>
        <v>13205345.899999999</v>
      </c>
      <c r="D14" s="2"/>
      <c r="E14" s="4">
        <v>13205345.899999999</v>
      </c>
      <c r="F14" s="62">
        <v>1230630008</v>
      </c>
      <c r="G14" s="63">
        <v>45107</v>
      </c>
    </row>
    <row r="15" spans="1:7" ht="15" customHeight="1" x14ac:dyDescent="0.25">
      <c r="A15" s="79"/>
      <c r="B15" s="77"/>
      <c r="C15" s="40">
        <f>D15+E15</f>
        <v>0</v>
      </c>
      <c r="D15" s="2"/>
      <c r="E15" s="2"/>
      <c r="F15" s="42"/>
      <c r="G15" s="52"/>
    </row>
    <row r="16" spans="1:7" ht="15" customHeight="1" x14ac:dyDescent="0.25">
      <c r="A16" s="79"/>
      <c r="B16" s="77"/>
      <c r="C16" s="40">
        <f>D16+E16</f>
        <v>0</v>
      </c>
      <c r="D16" s="2"/>
      <c r="E16" s="2"/>
      <c r="F16" s="42"/>
      <c r="G16" s="52"/>
    </row>
    <row r="17" spans="1:7" ht="15" customHeight="1" x14ac:dyDescent="0.25">
      <c r="A17" s="79"/>
      <c r="B17" s="86"/>
      <c r="C17" s="1"/>
      <c r="D17" s="36"/>
      <c r="E17" s="2"/>
      <c r="F17" s="28"/>
      <c r="G17" s="46"/>
    </row>
    <row r="18" spans="1:7" x14ac:dyDescent="0.25">
      <c r="A18" s="25"/>
      <c r="B18" s="11" t="s">
        <v>4</v>
      </c>
      <c r="C18" s="40">
        <f t="shared" ref="C18" si="1">D18+E18</f>
        <v>13205345.899999999</v>
      </c>
      <c r="D18" s="2">
        <f>SUM(D14:D17)</f>
        <v>0</v>
      </c>
      <c r="E18" s="3">
        <f>SUM(E14:E17)</f>
        <v>13205345.899999999</v>
      </c>
      <c r="F18" s="3"/>
      <c r="G18" s="48"/>
    </row>
    <row r="19" spans="1:7" x14ac:dyDescent="0.25">
      <c r="C19" s="15"/>
      <c r="D19" s="13"/>
      <c r="E19" s="14"/>
    </row>
    <row r="20" spans="1:7" x14ac:dyDescent="0.25">
      <c r="A20" s="16" t="s">
        <v>9</v>
      </c>
      <c r="B20" s="18" t="s">
        <v>33</v>
      </c>
      <c r="C20" s="18" t="s">
        <v>34</v>
      </c>
      <c r="D20" s="18" t="s">
        <v>35</v>
      </c>
      <c r="E20" s="17" t="s">
        <v>0</v>
      </c>
      <c r="F20" s="57" t="s">
        <v>27</v>
      </c>
      <c r="G20" s="56" t="s">
        <v>26</v>
      </c>
    </row>
    <row r="21" spans="1:7" x14ac:dyDescent="0.25">
      <c r="A21" s="5">
        <v>333000000</v>
      </c>
      <c r="B21" s="2">
        <f>D5</f>
        <v>0</v>
      </c>
      <c r="C21" s="2">
        <f>D11</f>
        <v>0</v>
      </c>
      <c r="D21" s="2">
        <f>D18</f>
        <v>0</v>
      </c>
      <c r="E21" s="23">
        <f>SUM(B21:D21)</f>
        <v>0</v>
      </c>
      <c r="F21" s="70">
        <f>E21*3%</f>
        <v>0</v>
      </c>
      <c r="G21" s="68">
        <f>E21*5%</f>
        <v>0</v>
      </c>
    </row>
    <row r="22" spans="1:7" x14ac:dyDescent="0.25">
      <c r="A22" s="4">
        <f>A21-E21</f>
        <v>333000000</v>
      </c>
    </row>
    <row r="24" spans="1:7" x14ac:dyDescent="0.25">
      <c r="A24" s="16" t="s">
        <v>10</v>
      </c>
      <c r="B24" s="18" t="s">
        <v>33</v>
      </c>
      <c r="C24" s="18" t="s">
        <v>34</v>
      </c>
      <c r="D24" s="18" t="s">
        <v>35</v>
      </c>
      <c r="E24" s="17" t="s">
        <v>0</v>
      </c>
      <c r="F24" s="17" t="s">
        <v>15</v>
      </c>
      <c r="G24" s="56" t="s">
        <v>26</v>
      </c>
    </row>
    <row r="25" spans="1:7" x14ac:dyDescent="0.25">
      <c r="A25" s="5">
        <v>167000000</v>
      </c>
      <c r="B25" s="2">
        <f>E5</f>
        <v>177471060.54999998</v>
      </c>
      <c r="C25" s="2">
        <f>E11</f>
        <v>0</v>
      </c>
      <c r="D25" s="2">
        <f>E18</f>
        <v>13205345.899999999</v>
      </c>
      <c r="E25" s="23">
        <f>SUM(B25:D25)</f>
        <v>190676406.44999999</v>
      </c>
      <c r="F25" s="38">
        <f>E25*3%</f>
        <v>5720292.1934999991</v>
      </c>
      <c r="G25" s="58">
        <f>E25*5%</f>
        <v>9533820.3224999998</v>
      </c>
    </row>
    <row r="26" spans="1:7" x14ac:dyDescent="0.25">
      <c r="A26" s="4">
        <f>A25-E25</f>
        <v>-23676406.449999988</v>
      </c>
      <c r="E26" s="88" t="s">
        <v>31</v>
      </c>
      <c r="F26" s="88"/>
      <c r="G26" s="71">
        <f>G25+G21</f>
        <v>9533820.3224999998</v>
      </c>
    </row>
    <row r="27" spans="1:7" x14ac:dyDescent="0.25">
      <c r="D27" s="4"/>
      <c r="G27" s="50">
        <f>(G25*11%)+G25</f>
        <v>10582540.557975</v>
      </c>
    </row>
    <row r="28" spans="1:7" x14ac:dyDescent="0.25">
      <c r="G28" s="50">
        <f>G27-(G27*2%)</f>
        <v>10370889.746815499</v>
      </c>
    </row>
  </sheetData>
  <mergeCells count="6">
    <mergeCell ref="E26:F26"/>
    <mergeCell ref="A2:A4"/>
    <mergeCell ref="B2:B4"/>
    <mergeCell ref="A8:A11"/>
    <mergeCell ref="A14:A17"/>
    <mergeCell ref="B14:B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60" zoomScaleNormal="100" workbookViewId="0">
      <selection activeCell="F31" sqref="F31"/>
    </sheetView>
  </sheetViews>
  <sheetFormatPr defaultRowHeight="15" x14ac:dyDescent="0.25"/>
  <cols>
    <col min="1" max="1" width="12.5703125" bestFit="1" customWidth="1"/>
    <col min="2" max="2" width="14.28515625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9.4257812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16</v>
      </c>
    </row>
    <row r="2" spans="1:7" x14ac:dyDescent="0.25">
      <c r="A2" s="78" t="s">
        <v>33</v>
      </c>
      <c r="B2" s="76" t="s">
        <v>22</v>
      </c>
      <c r="C2" s="40">
        <f>D2+E2</f>
        <v>5476625.1299999999</v>
      </c>
      <c r="D2" s="2">
        <v>2423351.02</v>
      </c>
      <c r="E2" s="2">
        <v>3053274.11</v>
      </c>
      <c r="F2" s="42">
        <v>1230408002</v>
      </c>
      <c r="G2" s="52">
        <v>45024</v>
      </c>
    </row>
    <row r="3" spans="1:7" x14ac:dyDescent="0.25">
      <c r="A3" s="79"/>
      <c r="B3" s="77"/>
      <c r="C3" s="40">
        <f>D3+E3</f>
        <v>3602453.09</v>
      </c>
      <c r="D3" s="2">
        <v>2225325.7199999997</v>
      </c>
      <c r="E3" s="2">
        <v>1377127.37</v>
      </c>
      <c r="F3" s="42">
        <v>1230419007</v>
      </c>
      <c r="G3" s="52">
        <v>45035</v>
      </c>
    </row>
    <row r="4" spans="1:7" x14ac:dyDescent="0.25">
      <c r="A4" s="79"/>
      <c r="B4" s="10" t="s">
        <v>4</v>
      </c>
      <c r="C4" s="55">
        <f>SUM(C2:C3)</f>
        <v>9079078.2199999988</v>
      </c>
      <c r="D4" s="2">
        <f>SUM(D2:D3)</f>
        <v>4648676.74</v>
      </c>
      <c r="E4" s="8">
        <f>SUM(E2:E3)</f>
        <v>4430401.4800000004</v>
      </c>
      <c r="F4" s="29"/>
      <c r="G4" s="48"/>
    </row>
    <row r="5" spans="1:7" ht="15.75" thickBot="1" x14ac:dyDescent="0.3">
      <c r="C5" s="12"/>
      <c r="D5" s="13"/>
      <c r="E5" s="13"/>
      <c r="F5" s="19"/>
    </row>
    <row r="6" spans="1:7" x14ac:dyDescent="0.25">
      <c r="A6" s="7" t="s">
        <v>1</v>
      </c>
      <c r="B6" s="9" t="s">
        <v>2</v>
      </c>
      <c r="C6" s="34" t="s">
        <v>3</v>
      </c>
      <c r="D6" s="34" t="s">
        <v>9</v>
      </c>
      <c r="E6" s="34" t="s">
        <v>23</v>
      </c>
      <c r="F6" s="44" t="s">
        <v>7</v>
      </c>
      <c r="G6" s="39" t="s">
        <v>16</v>
      </c>
    </row>
    <row r="7" spans="1:7" x14ac:dyDescent="0.25">
      <c r="A7" s="78" t="s">
        <v>34</v>
      </c>
      <c r="B7" s="82" t="s">
        <v>22</v>
      </c>
      <c r="C7" s="40">
        <f>D7+E7</f>
        <v>15338291.879999999</v>
      </c>
      <c r="D7" s="4">
        <v>7713286.7299999995</v>
      </c>
      <c r="E7" s="4">
        <v>7625005.1500000004</v>
      </c>
      <c r="F7" s="62">
        <v>1230509002</v>
      </c>
      <c r="G7" s="63">
        <v>45055</v>
      </c>
    </row>
    <row r="8" spans="1:7" x14ac:dyDescent="0.25">
      <c r="A8" s="79"/>
      <c r="B8" s="83"/>
      <c r="C8" s="40">
        <f>D8+E8</f>
        <v>0</v>
      </c>
      <c r="D8" s="2"/>
      <c r="E8" s="2"/>
      <c r="F8" s="31"/>
      <c r="G8" s="33"/>
    </row>
    <row r="9" spans="1:7" x14ac:dyDescent="0.25">
      <c r="A9" s="79"/>
      <c r="B9" s="83"/>
      <c r="C9" s="26"/>
      <c r="D9" s="2"/>
      <c r="E9" s="27"/>
      <c r="F9" s="28"/>
      <c r="G9" s="46"/>
    </row>
    <row r="10" spans="1:7" x14ac:dyDescent="0.25">
      <c r="A10" s="80"/>
      <c r="B10" s="11" t="s">
        <v>4</v>
      </c>
      <c r="C10" s="40">
        <f>D10+E10</f>
        <v>15338291.879999999</v>
      </c>
      <c r="D10" s="2">
        <f>SUM(D7:D9)</f>
        <v>7713286.7299999995</v>
      </c>
      <c r="E10" s="2">
        <f>SUM(E7:E9)</f>
        <v>7625005.1500000004</v>
      </c>
      <c r="F10" s="20"/>
    </row>
    <row r="11" spans="1:7" x14ac:dyDescent="0.25">
      <c r="C11" s="15"/>
      <c r="D11" s="13"/>
      <c r="E11" s="14"/>
      <c r="F11" s="21"/>
    </row>
    <row r="12" spans="1:7" x14ac:dyDescent="0.25">
      <c r="A12" s="7" t="s">
        <v>1</v>
      </c>
      <c r="B12" s="9" t="s">
        <v>2</v>
      </c>
      <c r="C12" s="34" t="s">
        <v>3</v>
      </c>
      <c r="D12" s="34" t="s">
        <v>9</v>
      </c>
      <c r="E12" s="34" t="s">
        <v>10</v>
      </c>
      <c r="F12" s="22" t="s">
        <v>7</v>
      </c>
      <c r="G12" s="39" t="s">
        <v>16</v>
      </c>
    </row>
    <row r="13" spans="1:7" x14ac:dyDescent="0.25">
      <c r="A13" s="78" t="s">
        <v>35</v>
      </c>
      <c r="B13" s="82" t="s">
        <v>22</v>
      </c>
      <c r="C13" s="40">
        <f>D13+E13</f>
        <v>16846889.209999997</v>
      </c>
      <c r="D13" s="4">
        <v>9588926.7199999988</v>
      </c>
      <c r="E13" s="4">
        <v>7257962.4899999993</v>
      </c>
      <c r="F13" s="62">
        <v>1230613001</v>
      </c>
      <c r="G13" s="63">
        <v>45090</v>
      </c>
    </row>
    <row r="14" spans="1:7" x14ac:dyDescent="0.25">
      <c r="A14" s="79"/>
      <c r="B14" s="83"/>
      <c r="C14" s="40">
        <f>D14+E14</f>
        <v>0</v>
      </c>
      <c r="D14" s="2"/>
      <c r="E14" s="2"/>
      <c r="F14" s="42"/>
      <c r="G14" s="52"/>
    </row>
    <row r="15" spans="1:7" x14ac:dyDescent="0.25">
      <c r="A15" s="79"/>
      <c r="B15" s="83"/>
      <c r="C15" s="26"/>
      <c r="D15" s="2"/>
      <c r="E15" s="2"/>
      <c r="F15" s="28"/>
      <c r="G15" s="46"/>
    </row>
    <row r="16" spans="1:7" x14ac:dyDescent="0.25">
      <c r="A16" s="79"/>
      <c r="B16" s="84"/>
      <c r="C16" s="1"/>
      <c r="D16" s="2"/>
      <c r="E16" s="2"/>
      <c r="F16" s="28"/>
      <c r="G16" s="46"/>
    </row>
    <row r="17" spans="1:6" x14ac:dyDescent="0.25">
      <c r="A17" s="25"/>
      <c r="B17" s="11" t="s">
        <v>4</v>
      </c>
      <c r="C17" s="40">
        <f>D17+E17</f>
        <v>16846889.209999997</v>
      </c>
      <c r="D17" s="45">
        <f>SUM(D13:D16)</f>
        <v>9588926.7199999988</v>
      </c>
      <c r="E17" s="32">
        <f>SUM(E13:E16)</f>
        <v>7257962.4899999993</v>
      </c>
      <c r="F17" s="32"/>
    </row>
    <row r="18" spans="1:6" x14ac:dyDescent="0.25">
      <c r="C18" s="15"/>
      <c r="D18" s="13"/>
      <c r="E18" s="14"/>
    </row>
    <row r="19" spans="1:6" x14ac:dyDescent="0.25">
      <c r="A19" s="16" t="s">
        <v>24</v>
      </c>
      <c r="B19" s="18" t="s">
        <v>33</v>
      </c>
      <c r="C19" s="18" t="s">
        <v>34</v>
      </c>
      <c r="D19" s="18" t="s">
        <v>35</v>
      </c>
      <c r="E19" s="17" t="s">
        <v>0</v>
      </c>
      <c r="F19" s="17">
        <v>0.03</v>
      </c>
    </row>
    <row r="20" spans="1:6" x14ac:dyDescent="0.25">
      <c r="A20" s="5"/>
      <c r="B20" s="2">
        <f>C4</f>
        <v>9079078.2199999988</v>
      </c>
      <c r="C20" s="2">
        <f>C10</f>
        <v>15338291.879999999</v>
      </c>
      <c r="D20" s="2">
        <f>C17</f>
        <v>16846889.209999997</v>
      </c>
      <c r="E20" s="23">
        <f>SUM(B20:D20)</f>
        <v>41264259.309999995</v>
      </c>
      <c r="F20" s="38">
        <f>E20*3%</f>
        <v>1237927.7792999998</v>
      </c>
    </row>
    <row r="23" spans="1:6" x14ac:dyDescent="0.25">
      <c r="D23" s="4"/>
      <c r="E23" s="50"/>
    </row>
  </sheetData>
  <mergeCells count="6">
    <mergeCell ref="B2:B3"/>
    <mergeCell ref="A7:A10"/>
    <mergeCell ref="B7:B9"/>
    <mergeCell ref="A13:A16"/>
    <mergeCell ref="B13:B16"/>
    <mergeCell ref="A2:A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zishop</vt:lpstr>
      <vt:lpstr>RAJA</vt:lpstr>
      <vt:lpstr>BAYI SURO</vt:lpstr>
      <vt:lpstr>LINK</vt:lpstr>
      <vt:lpstr>BAYI DLANGGU</vt:lpstr>
      <vt:lpstr>KEINARA</vt:lpstr>
      <vt:lpstr>KEINARA!Print_Area</vt:lpstr>
      <vt:lpstr>zishop!Print_Area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Abdullah</cp:lastModifiedBy>
  <cp:lastPrinted>2023-04-06T08:28:49Z</cp:lastPrinted>
  <dcterms:created xsi:type="dcterms:W3CDTF">2021-07-05T12:47:54Z</dcterms:created>
  <dcterms:modified xsi:type="dcterms:W3CDTF">2023-07-08T08:11:46Z</dcterms:modified>
</cp:coreProperties>
</file>