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200" windowHeight="6615" activeTab="4"/>
  </bookViews>
  <sheets>
    <sheet name="zishop" sheetId="4" r:id="rId1"/>
    <sheet name="RAJA" sheetId="13" r:id="rId2"/>
    <sheet name="BAYI SURO" sheetId="14" r:id="rId3"/>
    <sheet name="LINK" sheetId="15" r:id="rId4"/>
    <sheet name="BAYI DLANGGU" sheetId="16" r:id="rId5"/>
    <sheet name="KEINARA" sheetId="17" r:id="rId6"/>
  </sheets>
  <definedNames>
    <definedName name="_xlnm.Print_Area" localSheetId="5">KEINARA!$A$1:$G$21</definedName>
    <definedName name="_xlnm.Print_Area" localSheetId="0">zishop!$A$1:$G$42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6" l="1"/>
  <c r="G26" i="13" l="1"/>
  <c r="G42" i="4"/>
  <c r="G41" i="4"/>
  <c r="G25" i="13"/>
  <c r="G21" i="13"/>
  <c r="A26" i="16" l="1"/>
  <c r="A26" i="13"/>
  <c r="A38" i="4"/>
  <c r="A31" i="14"/>
  <c r="A27" i="14"/>
  <c r="G37" i="4" l="1"/>
  <c r="D41" i="4"/>
  <c r="G20" i="15" l="1"/>
  <c r="F20" i="15"/>
  <c r="C16" i="13"/>
  <c r="C32" i="4"/>
  <c r="C31" i="4"/>
  <c r="B20" i="15" l="1"/>
  <c r="B41" i="4"/>
  <c r="B25" i="16"/>
  <c r="D13" i="14"/>
  <c r="C11" i="16"/>
  <c r="C10" i="16"/>
  <c r="C9" i="16"/>
  <c r="E11" i="4" l="1"/>
  <c r="C9" i="4"/>
  <c r="C8" i="4"/>
  <c r="C7" i="4"/>
  <c r="C14" i="17" l="1"/>
  <c r="C33" i="4" l="1"/>
  <c r="C30" i="4"/>
  <c r="C29" i="4"/>
  <c r="C28" i="4"/>
  <c r="C27" i="4"/>
  <c r="C26" i="4"/>
  <c r="C25" i="4"/>
  <c r="C24" i="4"/>
  <c r="C23" i="4"/>
  <c r="D34" i="4"/>
  <c r="E11" i="16" l="1"/>
  <c r="C17" i="4"/>
  <c r="D4" i="17" l="1"/>
  <c r="E4" i="17"/>
  <c r="C5" i="14"/>
  <c r="C10" i="4"/>
  <c r="C6" i="4"/>
  <c r="C5" i="4"/>
  <c r="C4" i="4"/>
  <c r="C25" i="16"/>
  <c r="D11" i="16"/>
  <c r="C21" i="16" s="1"/>
  <c r="C16" i="16"/>
  <c r="C15" i="16"/>
  <c r="C14" i="16"/>
  <c r="C15" i="13" l="1"/>
  <c r="C14" i="13"/>
  <c r="C3" i="17" l="1"/>
  <c r="C2" i="17"/>
  <c r="C8" i="16"/>
  <c r="C3" i="16"/>
  <c r="C2" i="16"/>
  <c r="C11" i="14"/>
  <c r="C26" i="14"/>
  <c r="E13" i="14"/>
  <c r="C30" i="14" s="1"/>
  <c r="C4" i="14"/>
  <c r="C3" i="14"/>
  <c r="C4" i="17" l="1"/>
  <c r="B20" i="17" s="1"/>
  <c r="C22" i="4"/>
  <c r="C18" i="4"/>
  <c r="C16" i="4"/>
  <c r="C15" i="4"/>
  <c r="C14" i="4"/>
  <c r="C3" i="4"/>
  <c r="C2" i="4"/>
  <c r="C8" i="13"/>
  <c r="C13" i="17"/>
  <c r="C8" i="17"/>
  <c r="C7" i="17"/>
  <c r="E17" i="17"/>
  <c r="D17" i="17"/>
  <c r="C17" i="17" s="1"/>
  <c r="D20" i="17" s="1"/>
  <c r="E10" i="17"/>
  <c r="D10" i="17"/>
  <c r="D5" i="16"/>
  <c r="B21" i="16" s="1"/>
  <c r="C22" i="14"/>
  <c r="C21" i="14"/>
  <c r="C20" i="14"/>
  <c r="C19" i="14"/>
  <c r="C18" i="14"/>
  <c r="C17" i="14"/>
  <c r="C16" i="14"/>
  <c r="D23" i="14"/>
  <c r="D26" i="14" s="1"/>
  <c r="E23" i="14"/>
  <c r="D30" i="14" s="1"/>
  <c r="C12" i="14"/>
  <c r="C10" i="14"/>
  <c r="C6" i="14"/>
  <c r="C2" i="14"/>
  <c r="D7" i="14"/>
  <c r="B26" i="14" s="1"/>
  <c r="D18" i="16"/>
  <c r="D21" i="16" s="1"/>
  <c r="C16" i="15"/>
  <c r="C15" i="15"/>
  <c r="C14" i="15"/>
  <c r="D17" i="15"/>
  <c r="D20" i="15" s="1"/>
  <c r="C10" i="15"/>
  <c r="C9" i="15"/>
  <c r="C8" i="15"/>
  <c r="D11" i="15"/>
  <c r="C20" i="15" s="1"/>
  <c r="E20" i="15" s="1"/>
  <c r="A21" i="15" s="1"/>
  <c r="C4" i="15"/>
  <c r="C3" i="15"/>
  <c r="C2" i="15"/>
  <c r="D5" i="15"/>
  <c r="C17" i="13"/>
  <c r="D18" i="13"/>
  <c r="D21" i="13" s="1"/>
  <c r="C9" i="13"/>
  <c r="D11" i="13"/>
  <c r="D5" i="13"/>
  <c r="C3" i="13"/>
  <c r="C2" i="13"/>
  <c r="D37" i="4"/>
  <c r="E19" i="4"/>
  <c r="C41" i="4" s="1"/>
  <c r="E41" i="4" s="1"/>
  <c r="D19" i="4"/>
  <c r="C37" i="4" s="1"/>
  <c r="D11" i="4"/>
  <c r="B37" i="4" s="1"/>
  <c r="E18" i="16"/>
  <c r="D25" i="16" s="1"/>
  <c r="E5" i="16"/>
  <c r="E17" i="15"/>
  <c r="E11" i="15"/>
  <c r="E5" i="15"/>
  <c r="E7" i="14"/>
  <c r="B30" i="14" s="1"/>
  <c r="E18" i="13"/>
  <c r="D25" i="13" s="1"/>
  <c r="E11" i="13"/>
  <c r="C25" i="13" s="1"/>
  <c r="E5" i="13"/>
  <c r="B25" i="13" s="1"/>
  <c r="A42" i="4" l="1"/>
  <c r="C11" i="4"/>
  <c r="C19" i="4"/>
  <c r="C18" i="16"/>
  <c r="C13" i="14"/>
  <c r="E26" i="14"/>
  <c r="E25" i="16"/>
  <c r="C23" i="14"/>
  <c r="E30" i="14"/>
  <c r="E37" i="4"/>
  <c r="C10" i="17"/>
  <c r="E21" i="16"/>
  <c r="C5" i="16"/>
  <c r="C11" i="15"/>
  <c r="C17" i="15"/>
  <c r="C5" i="15"/>
  <c r="C11" i="13"/>
  <c r="E25" i="13"/>
  <c r="C18" i="13"/>
  <c r="C21" i="13"/>
  <c r="C5" i="13"/>
  <c r="B21" i="13"/>
  <c r="E21" i="13" s="1"/>
  <c r="A22" i="13" s="1"/>
  <c r="C7" i="14"/>
  <c r="E34" i="4"/>
  <c r="C34" i="4" s="1"/>
  <c r="A22" i="16" l="1"/>
  <c r="G21" i="16"/>
  <c r="G26" i="16" s="1"/>
  <c r="F25" i="16"/>
  <c r="E20" i="17"/>
  <c r="F20" i="17" s="1"/>
  <c r="C20" i="17"/>
  <c r="F21" i="16"/>
  <c r="F21" i="13"/>
  <c r="F37" i="4"/>
  <c r="F26" i="14"/>
</calcChain>
</file>

<file path=xl/sharedStrings.xml><?xml version="1.0" encoding="utf-8"?>
<sst xmlns="http://schemas.openxmlformats.org/spreadsheetml/2006/main" count="257" uniqueCount="37">
  <si>
    <t>TOTAL</t>
  </si>
  <si>
    <t>BULAN</t>
  </si>
  <si>
    <t>CUSTOMER</t>
  </si>
  <si>
    <t>Sum of JUMLAH</t>
  </si>
  <si>
    <t>Grand Total</t>
  </si>
  <si>
    <t>KOMPENSASI</t>
  </si>
  <si>
    <t>NO,FAKTUR</t>
  </si>
  <si>
    <t>NO.FAKTUR</t>
  </si>
  <si>
    <t>ZISHOP</t>
  </si>
  <si>
    <t>MOM BABY</t>
  </si>
  <si>
    <t>POKANA</t>
  </si>
  <si>
    <t>BAYIKU SURODINAWAN</t>
  </si>
  <si>
    <t>RAJA</t>
  </si>
  <si>
    <t>LINK MART</t>
  </si>
  <si>
    <t>BAYI DLANGGU</t>
  </si>
  <si>
    <t>Cash Back 3%</t>
  </si>
  <si>
    <t>TANGGAL ORDER</t>
  </si>
  <si>
    <t xml:space="preserve"> Cash Back 3%</t>
  </si>
  <si>
    <t xml:space="preserve">Cash Back </t>
  </si>
  <si>
    <t>50.000.000,-</t>
  </si>
  <si>
    <t>Tgl ORDER</t>
  </si>
  <si>
    <t>Tgl Order</t>
  </si>
  <si>
    <t>KEINARA</t>
  </si>
  <si>
    <t>POKANA + Wipes</t>
  </si>
  <si>
    <t>kompensasi</t>
  </si>
  <si>
    <t>Konfensasi display 5 %</t>
  </si>
  <si>
    <t>Kompensasi display 5%</t>
  </si>
  <si>
    <t>Cash Back  3%</t>
  </si>
  <si>
    <t xml:space="preserve">                                                               </t>
  </si>
  <si>
    <t>MARET</t>
  </si>
  <si>
    <t>JANUARI</t>
  </si>
  <si>
    <t>FEBRUARI</t>
  </si>
  <si>
    <t>FEBRUAR</t>
  </si>
  <si>
    <t>kompensasi 5%</t>
  </si>
  <si>
    <t>Kompensasi 5%</t>
  </si>
  <si>
    <t>TOTAL KOMPENSASI DISPLAY</t>
  </si>
  <si>
    <t>TOTAL KOMPENSASI DISPAY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</si>
</sst>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  <numFmt numFmtId="166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2" fillId="3" borderId="1" xfId="0" applyNumberFormat="1" applyFont="1" applyFill="1" applyBorder="1" applyAlignment="1">
      <alignment horizontal="center"/>
    </xf>
    <xf numFmtId="41" fontId="0" fillId="0" borderId="1" xfId="0" applyNumberFormat="1" applyBorder="1"/>
    <xf numFmtId="41" fontId="3" fillId="4" borderId="1" xfId="2" applyFont="1" applyFill="1" applyBorder="1"/>
    <xf numFmtId="41" fontId="0" fillId="0" borderId="0" xfId="0" applyNumberFormat="1"/>
    <xf numFmtId="41" fontId="0" fillId="0" borderId="4" xfId="0" applyNumberFormat="1" applyBorder="1"/>
    <xf numFmtId="9" fontId="0" fillId="0" borderId="1" xfId="3" applyFont="1" applyBorder="1" applyAlignment="1">
      <alignment horizontal="center"/>
    </xf>
    <xf numFmtId="0" fontId="3" fillId="5" borderId="1" xfId="0" applyFont="1" applyFill="1" applyBorder="1"/>
    <xf numFmtId="41" fontId="3" fillId="6" borderId="1" xfId="2" applyFont="1" applyFill="1" applyBorder="1"/>
    <xf numFmtId="0" fontId="3" fillId="5" borderId="5" xfId="0" applyFont="1" applyFill="1" applyBorder="1"/>
    <xf numFmtId="0" fontId="3" fillId="6" borderId="5" xfId="0" applyFont="1" applyFill="1" applyBorder="1"/>
    <xf numFmtId="0" fontId="3" fillId="4" borderId="7" xfId="0" applyFont="1" applyFill="1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41" fontId="0" fillId="0" borderId="6" xfId="0" applyNumberFormat="1" applyBorder="1"/>
    <xf numFmtId="0" fontId="3" fillId="5" borderId="1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9" xfId="0" applyFill="1" applyBorder="1"/>
    <xf numFmtId="41" fontId="3" fillId="4" borderId="1" xfId="2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right"/>
    </xf>
    <xf numFmtId="0" fontId="0" fillId="0" borderId="3" xfId="0" applyBorder="1" applyAlignment="1">
      <alignment vertical="center"/>
    </xf>
    <xf numFmtId="0" fontId="3" fillId="7" borderId="1" xfId="0" applyFont="1" applyFill="1" applyBorder="1"/>
    <xf numFmtId="43" fontId="3" fillId="7" borderId="1" xfId="1" applyFont="1" applyFill="1" applyBorder="1"/>
    <xf numFmtId="0" fontId="6" fillId="0" borderId="1" xfId="0" applyFont="1" applyBorder="1"/>
    <xf numFmtId="41" fontId="3" fillId="7" borderId="1" xfId="2" applyFont="1" applyFill="1" applyBorder="1" applyAlignment="1">
      <alignment horizontal="center"/>
    </xf>
    <xf numFmtId="41" fontId="0" fillId="0" borderId="1" xfId="2" applyFont="1" applyBorder="1"/>
    <xf numFmtId="0" fontId="6" fillId="0" borderId="11" xfId="0" applyFont="1" applyBorder="1"/>
    <xf numFmtId="41" fontId="3" fillId="4" borderId="3" xfId="2" applyFont="1" applyFill="1" applyBorder="1"/>
    <xf numFmtId="14" fontId="6" fillId="0" borderId="0" xfId="0" applyNumberFormat="1" applyFont="1"/>
    <xf numFmtId="0" fontId="3" fillId="5" borderId="2" xfId="0" applyFont="1" applyFill="1" applyBorder="1"/>
    <xf numFmtId="3" fontId="2" fillId="3" borderId="1" xfId="0" applyNumberFormat="1" applyFont="1" applyFill="1" applyBorder="1" applyAlignment="1">
      <alignment horizontal="right"/>
    </xf>
    <xf numFmtId="43" fontId="0" fillId="0" borderId="1" xfId="1" applyFont="1" applyBorder="1"/>
    <xf numFmtId="41" fontId="4" fillId="0" borderId="2" xfId="0" applyNumberFormat="1" applyFont="1" applyBorder="1" applyAlignment="1">
      <alignment horizontal="center" vertical="center"/>
    </xf>
    <xf numFmtId="41" fontId="0" fillId="0" borderId="1" xfId="2" applyFont="1" applyBorder="1" applyAlignment="1">
      <alignment horizontal="center"/>
    </xf>
    <xf numFmtId="0" fontId="3" fillId="5" borderId="10" xfId="0" applyFont="1" applyFill="1" applyBorder="1"/>
    <xf numFmtId="41" fontId="3" fillId="7" borderId="1" xfId="0" applyNumberFormat="1" applyFont="1" applyFill="1" applyBorder="1"/>
    <xf numFmtId="41" fontId="2" fillId="3" borderId="1" xfId="0" applyNumberFormat="1" applyFont="1" applyFill="1" applyBorder="1" applyAlignment="1">
      <alignment horizontal="right"/>
    </xf>
    <xf numFmtId="0" fontId="5" fillId="0" borderId="1" xfId="0" applyFont="1" applyBorder="1"/>
    <xf numFmtId="41" fontId="5" fillId="0" borderId="1" xfId="0" applyNumberFormat="1" applyFont="1" applyBorder="1"/>
    <xf numFmtId="0" fontId="3" fillId="5" borderId="10" xfId="0" applyFont="1" applyFill="1" applyBorder="1" applyAlignment="1">
      <alignment horizontal="center"/>
    </xf>
    <xf numFmtId="41" fontId="0" fillId="0" borderId="3" xfId="0" applyNumberFormat="1" applyBorder="1"/>
    <xf numFmtId="14" fontId="6" fillId="0" borderId="1" xfId="0" applyNumberFormat="1" applyFont="1" applyBorder="1"/>
    <xf numFmtId="14" fontId="5" fillId="0" borderId="1" xfId="0" applyNumberFormat="1" applyFont="1" applyBorder="1"/>
    <xf numFmtId="0" fontId="0" fillId="0" borderId="1" xfId="0" applyBorder="1"/>
    <xf numFmtId="0" fontId="0" fillId="3" borderId="12" xfId="0" applyFill="1" applyBorder="1"/>
    <xf numFmtId="164" fontId="0" fillId="0" borderId="0" xfId="0" applyNumberFormat="1"/>
    <xf numFmtId="41" fontId="2" fillId="3" borderId="1" xfId="0" applyNumberFormat="1" applyFont="1" applyFill="1" applyBorder="1" applyAlignment="1">
      <alignment horizontal="center"/>
    </xf>
    <xf numFmtId="165" fontId="5" fillId="0" borderId="1" xfId="0" applyNumberFormat="1" applyFont="1" applyBorder="1"/>
    <xf numFmtId="165" fontId="6" fillId="0" borderId="0" xfId="0" applyNumberFormat="1" applyFont="1"/>
    <xf numFmtId="165" fontId="6" fillId="0" borderId="1" xfId="0" applyNumberFormat="1" applyFont="1" applyBorder="1"/>
    <xf numFmtId="41" fontId="4" fillId="0" borderId="13" xfId="0" applyNumberFormat="1" applyFont="1" applyBorder="1" applyAlignment="1">
      <alignment horizontal="center" vertical="center"/>
    </xf>
    <xf numFmtId="41" fontId="3" fillId="6" borderId="1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9" fontId="3" fillId="5" borderId="2" xfId="0" applyNumberFormat="1" applyFont="1" applyFill="1" applyBorder="1" applyAlignment="1">
      <alignment horizontal="center"/>
    </xf>
    <xf numFmtId="164" fontId="0" fillId="0" borderId="1" xfId="0" applyNumberFormat="1" applyBorder="1"/>
    <xf numFmtId="41" fontId="3" fillId="4" borderId="3" xfId="2" applyFont="1" applyFill="1" applyBorder="1" applyAlignment="1">
      <alignment horizontal="center"/>
    </xf>
    <xf numFmtId="41" fontId="5" fillId="0" borderId="3" xfId="0" applyNumberFormat="1" applyFont="1" applyBorder="1"/>
    <xf numFmtId="41" fontId="7" fillId="7" borderId="3" xfId="0" applyNumberFormat="1" applyFont="1" applyFill="1" applyBorder="1"/>
    <xf numFmtId="166" fontId="0" fillId="0" borderId="0" xfId="0" applyNumberFormat="1" applyAlignment="1">
      <alignment vertical="center"/>
    </xf>
    <xf numFmtId="0" fontId="5" fillId="0" borderId="11" xfId="0" applyFont="1" applyBorder="1"/>
    <xf numFmtId="165" fontId="5" fillId="0" borderId="0" xfId="0" applyNumberFormat="1" applyFont="1"/>
    <xf numFmtId="41" fontId="2" fillId="3" borderId="3" xfId="0" applyNumberFormat="1" applyFont="1" applyFill="1" applyBorder="1" applyAlignment="1">
      <alignment horizontal="right"/>
    </xf>
    <xf numFmtId="41" fontId="3" fillId="7" borderId="3" xfId="0" applyNumberFormat="1" applyFont="1" applyFill="1" applyBorder="1"/>
    <xf numFmtId="41" fontId="0" fillId="0" borderId="5" xfId="2" applyFont="1" applyBorder="1" applyAlignment="1">
      <alignment horizontal="center"/>
    </xf>
    <xf numFmtId="9" fontId="3" fillId="5" borderId="5" xfId="0" applyNumberFormat="1" applyFont="1" applyFill="1" applyBorder="1" applyAlignment="1">
      <alignment horizontal="center"/>
    </xf>
    <xf numFmtId="9" fontId="0" fillId="0" borderId="5" xfId="3" applyFont="1" applyBorder="1" applyAlignment="1">
      <alignment horizontal="center"/>
    </xf>
    <xf numFmtId="164" fontId="9" fillId="0" borderId="1" xfId="4" applyNumberFormat="1" applyFont="1" applyBorder="1"/>
    <xf numFmtId="41" fontId="10" fillId="8" borderId="0" xfId="0" applyNumberFormat="1" applyFont="1" applyFill="1"/>
    <xf numFmtId="41" fontId="0" fillId="8" borderId="1" xfId="2" applyFont="1" applyFill="1" applyBorder="1" applyAlignment="1">
      <alignment horizontal="center"/>
    </xf>
    <xf numFmtId="164" fontId="0" fillId="8" borderId="0" xfId="0" applyNumberFormat="1" applyFill="1"/>
    <xf numFmtId="41" fontId="0" fillId="8" borderId="0" xfId="0" applyNumberFormat="1" applyFill="1"/>
    <xf numFmtId="41" fontId="4" fillId="0" borderId="2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13" xfId="0" applyFill="1" applyBorder="1" applyAlignment="1">
      <alignment horizont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/>
    </xf>
    <xf numFmtId="41" fontId="4" fillId="0" borderId="3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8" borderId="13" xfId="0" applyNumberFormat="1" applyFill="1" applyBorder="1" applyAlignment="1">
      <alignment horizontal="center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view="pageBreakPreview" topLeftCell="A21" zoomScaleNormal="100" zoomScaleSheetLayoutView="100" workbookViewId="0">
      <selection activeCell="E42" sqref="E42:G42"/>
    </sheetView>
  </sheetViews>
  <sheetFormatPr defaultRowHeight="15" x14ac:dyDescent="0.25"/>
  <cols>
    <col min="1" max="1" width="13.42578125" bestFit="1" customWidth="1"/>
    <col min="2" max="2" width="14.28515625" customWidth="1"/>
    <col min="3" max="3" width="15" bestFit="1" customWidth="1"/>
    <col min="4" max="4" width="12.5703125" bestFit="1" customWidth="1"/>
    <col min="5" max="5" width="13.7109375" customWidth="1"/>
    <col min="6" max="6" width="13.5703125" bestFit="1" customWidth="1"/>
    <col min="7" max="7" width="21.7109375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8" t="s">
        <v>30</v>
      </c>
      <c r="B2" s="76" t="s">
        <v>8</v>
      </c>
      <c r="C2" s="40">
        <f>D2+E2</f>
        <v>30975289.52</v>
      </c>
      <c r="D2" s="2">
        <v>30975289.52</v>
      </c>
      <c r="E2" s="2"/>
      <c r="F2" s="42">
        <v>1230103002</v>
      </c>
      <c r="G2" s="52">
        <v>44929</v>
      </c>
    </row>
    <row r="3" spans="1:7" x14ac:dyDescent="0.25">
      <c r="A3" s="79"/>
      <c r="B3" s="77"/>
      <c r="C3" s="40">
        <f>D3+E3</f>
        <v>16275450.580000002</v>
      </c>
      <c r="D3" s="2">
        <v>16275450.580000002</v>
      </c>
      <c r="E3" s="2"/>
      <c r="F3" s="42">
        <v>1230109003</v>
      </c>
      <c r="G3" s="52">
        <v>44935</v>
      </c>
    </row>
    <row r="4" spans="1:7" x14ac:dyDescent="0.25">
      <c r="A4" s="79"/>
      <c r="B4" s="77"/>
      <c r="C4" s="40">
        <f t="shared" ref="C4:C10" si="0">D4+E4</f>
        <v>16884930.200000003</v>
      </c>
      <c r="D4" s="2">
        <v>16884930.200000003</v>
      </c>
      <c r="E4" s="2"/>
      <c r="F4" s="42">
        <v>1230109004</v>
      </c>
      <c r="G4" s="52">
        <v>44935</v>
      </c>
    </row>
    <row r="5" spans="1:7" x14ac:dyDescent="0.25">
      <c r="A5" s="79"/>
      <c r="B5" s="77"/>
      <c r="C5" s="40">
        <f t="shared" si="0"/>
        <v>18597341.200000003</v>
      </c>
      <c r="D5" s="2">
        <v>18597341.200000003</v>
      </c>
      <c r="E5" s="2"/>
      <c r="F5" s="42">
        <v>1230117002</v>
      </c>
      <c r="G5" s="52">
        <v>44943</v>
      </c>
    </row>
    <row r="6" spans="1:7" x14ac:dyDescent="0.25">
      <c r="A6" s="79"/>
      <c r="B6" s="77"/>
      <c r="C6" s="40">
        <f t="shared" si="0"/>
        <v>12180743.959999999</v>
      </c>
      <c r="D6" s="2">
        <v>9256884.5999999996</v>
      </c>
      <c r="E6" s="2">
        <v>2923859.36</v>
      </c>
      <c r="F6" s="42">
        <v>1230118010</v>
      </c>
      <c r="G6" s="52">
        <v>44944</v>
      </c>
    </row>
    <row r="7" spans="1:7" x14ac:dyDescent="0.25">
      <c r="A7" s="79"/>
      <c r="B7" s="77"/>
      <c r="C7" s="40">
        <f t="shared" si="0"/>
        <v>6678469.3399999999</v>
      </c>
      <c r="D7" s="2">
        <v>6678469.3399999999</v>
      </c>
      <c r="E7" s="2"/>
      <c r="F7" s="42">
        <v>1230124001</v>
      </c>
      <c r="G7" s="52">
        <v>44950</v>
      </c>
    </row>
    <row r="8" spans="1:7" x14ac:dyDescent="0.25">
      <c r="A8" s="79"/>
      <c r="B8" s="77"/>
      <c r="C8" s="40">
        <f t="shared" si="0"/>
        <v>15802153.119999999</v>
      </c>
      <c r="D8" s="2">
        <v>15802153.119999999</v>
      </c>
      <c r="E8" s="2"/>
      <c r="F8" s="42">
        <v>1230127001</v>
      </c>
      <c r="G8" s="52">
        <v>44953</v>
      </c>
    </row>
    <row r="9" spans="1:7" x14ac:dyDescent="0.25">
      <c r="A9" s="79"/>
      <c r="B9" s="77"/>
      <c r="C9" s="40">
        <f t="shared" si="0"/>
        <v>9074661.5399999991</v>
      </c>
      <c r="D9" s="2">
        <v>8147026.5999999996</v>
      </c>
      <c r="E9" s="2">
        <v>927634.94</v>
      </c>
      <c r="F9" s="42">
        <v>1230127002</v>
      </c>
      <c r="G9" s="52">
        <v>44953</v>
      </c>
    </row>
    <row r="10" spans="1:7" x14ac:dyDescent="0.25">
      <c r="A10" s="79"/>
      <c r="B10" s="77"/>
      <c r="C10" s="40">
        <f t="shared" si="0"/>
        <v>18241059.539999999</v>
      </c>
      <c r="D10" s="2">
        <v>18241059.539999999</v>
      </c>
      <c r="E10" s="2"/>
      <c r="F10" s="42">
        <v>1230131001</v>
      </c>
      <c r="G10" s="52">
        <v>44957</v>
      </c>
    </row>
    <row r="11" spans="1:7" x14ac:dyDescent="0.25">
      <c r="A11" s="80"/>
      <c r="B11" s="10" t="s">
        <v>4</v>
      </c>
      <c r="C11" s="40">
        <f>D11+E11</f>
        <v>144710099</v>
      </c>
      <c r="D11" s="2">
        <f>SUM(D2:D10)</f>
        <v>140858604.69999999</v>
      </c>
      <c r="E11" s="8">
        <f>SUM(E6:E10)</f>
        <v>3851494.3</v>
      </c>
      <c r="F11" s="29"/>
      <c r="G11" s="48"/>
    </row>
    <row r="12" spans="1:7" ht="15.75" thickBot="1" x14ac:dyDescent="0.3">
      <c r="C12" s="12"/>
      <c r="D12" s="13"/>
      <c r="E12" s="13"/>
      <c r="F12" s="19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44" t="s">
        <v>7</v>
      </c>
      <c r="G13" s="39" t="s">
        <v>16</v>
      </c>
    </row>
    <row r="14" spans="1:7" x14ac:dyDescent="0.25">
      <c r="A14" s="78" t="s">
        <v>31</v>
      </c>
      <c r="B14" s="82" t="s">
        <v>8</v>
      </c>
      <c r="C14" s="40">
        <f t="shared" ref="C14:C19" si="1">D14+E14</f>
        <v>38515928.32</v>
      </c>
      <c r="D14" s="2">
        <v>38515928.32</v>
      </c>
      <c r="E14" s="2"/>
      <c r="F14" s="42">
        <v>1230206002</v>
      </c>
      <c r="G14" s="52">
        <v>44963</v>
      </c>
    </row>
    <row r="15" spans="1:7" x14ac:dyDescent="0.25">
      <c r="A15" s="79"/>
      <c r="B15" s="83"/>
      <c r="C15" s="40">
        <f t="shared" si="1"/>
        <v>11709739.51</v>
      </c>
      <c r="D15" s="2">
        <v>8988063.0999999996</v>
      </c>
      <c r="E15" s="2">
        <v>2721676.41</v>
      </c>
      <c r="F15" s="42">
        <v>1230217002</v>
      </c>
      <c r="G15" s="52">
        <v>44974</v>
      </c>
    </row>
    <row r="16" spans="1:7" x14ac:dyDescent="0.25">
      <c r="A16" s="79"/>
      <c r="B16" s="83"/>
      <c r="C16" s="40">
        <f t="shared" si="1"/>
        <v>15798173</v>
      </c>
      <c r="D16" s="2">
        <v>15798173</v>
      </c>
      <c r="E16" s="2"/>
      <c r="F16" s="42">
        <v>1230222001</v>
      </c>
      <c r="G16" s="52">
        <v>44979</v>
      </c>
    </row>
    <row r="17" spans="1:10" x14ac:dyDescent="0.25">
      <c r="A17" s="79"/>
      <c r="B17" s="83"/>
      <c r="C17" s="40">
        <f t="shared" si="1"/>
        <v>8546880.1099999994</v>
      </c>
      <c r="D17" s="4">
        <v>5907156.0999999996</v>
      </c>
      <c r="E17" s="4">
        <v>2639724.0099999998</v>
      </c>
      <c r="F17" s="64">
        <v>1230227002</v>
      </c>
      <c r="G17" s="65">
        <v>44984</v>
      </c>
    </row>
    <row r="18" spans="1:10" x14ac:dyDescent="0.25">
      <c r="A18" s="79"/>
      <c r="B18" s="84"/>
      <c r="C18" s="40">
        <f t="shared" si="1"/>
        <v>0</v>
      </c>
      <c r="D18" s="2"/>
      <c r="E18" s="30"/>
      <c r="F18" s="28"/>
      <c r="G18" s="54"/>
    </row>
    <row r="19" spans="1:10" x14ac:dyDescent="0.25">
      <c r="A19" s="80"/>
      <c r="B19" s="11" t="s">
        <v>4</v>
      </c>
      <c r="C19" s="62">
        <f t="shared" si="1"/>
        <v>74570720.939999998</v>
      </c>
      <c r="D19" s="61">
        <f>SUM(D14:D18)</f>
        <v>69209320.519999996</v>
      </c>
      <c r="E19" s="61">
        <f>SUM(E14:E18)</f>
        <v>5361400.42</v>
      </c>
      <c r="F19" s="60"/>
    </row>
    <row r="20" spans="1:10" x14ac:dyDescent="0.25">
      <c r="C20" s="15"/>
      <c r="D20" s="13"/>
      <c r="E20" s="14"/>
      <c r="F20" s="21"/>
    </row>
    <row r="21" spans="1:10" x14ac:dyDescent="0.25">
      <c r="A21" s="7" t="s">
        <v>1</v>
      </c>
      <c r="B21" s="9" t="s">
        <v>2</v>
      </c>
      <c r="C21" s="34" t="s">
        <v>3</v>
      </c>
      <c r="D21" s="34" t="s">
        <v>9</v>
      </c>
      <c r="E21" s="34" t="s">
        <v>10</v>
      </c>
      <c r="F21" s="22" t="s">
        <v>7</v>
      </c>
      <c r="G21" s="39" t="s">
        <v>16</v>
      </c>
    </row>
    <row r="22" spans="1:10" x14ac:dyDescent="0.25">
      <c r="A22" s="78" t="s">
        <v>29</v>
      </c>
      <c r="B22" s="82" t="s">
        <v>8</v>
      </c>
      <c r="C22" s="40">
        <f t="shared" ref="C22:C34" si="2">D22+E22</f>
        <v>9201663.2799999993</v>
      </c>
      <c r="D22" s="2">
        <v>9201663.2799999993</v>
      </c>
      <c r="E22" s="2"/>
      <c r="F22" s="42">
        <v>1230301001</v>
      </c>
      <c r="G22" s="52">
        <v>44986</v>
      </c>
    </row>
    <row r="23" spans="1:10" x14ac:dyDescent="0.25">
      <c r="A23" s="79"/>
      <c r="B23" s="83"/>
      <c r="C23" s="40">
        <f t="shared" si="2"/>
        <v>15346143.15</v>
      </c>
      <c r="D23" s="2">
        <v>15346143.15</v>
      </c>
      <c r="E23" s="2"/>
      <c r="F23" s="42">
        <v>1230303003</v>
      </c>
      <c r="G23" s="52">
        <v>44988</v>
      </c>
    </row>
    <row r="24" spans="1:10" x14ac:dyDescent="0.25">
      <c r="A24" s="79"/>
      <c r="B24" s="83"/>
      <c r="C24" s="40">
        <f t="shared" si="2"/>
        <v>9636937.3499999996</v>
      </c>
      <c r="D24" s="2">
        <v>8050584.4000000004</v>
      </c>
      <c r="E24" s="2">
        <v>1586352.95</v>
      </c>
      <c r="F24" s="28">
        <v>1230309001</v>
      </c>
      <c r="G24" s="54">
        <v>44994</v>
      </c>
    </row>
    <row r="25" spans="1:10" x14ac:dyDescent="0.25">
      <c r="A25" s="79"/>
      <c r="B25" s="83"/>
      <c r="C25" s="40">
        <f t="shared" si="2"/>
        <v>10677329.73</v>
      </c>
      <c r="D25" s="2">
        <v>10677329.73</v>
      </c>
      <c r="E25" s="2"/>
      <c r="F25" s="28">
        <v>1230309005</v>
      </c>
      <c r="G25" s="54">
        <v>44994</v>
      </c>
    </row>
    <row r="26" spans="1:10" x14ac:dyDescent="0.25">
      <c r="A26" s="79"/>
      <c r="B26" s="83"/>
      <c r="C26" s="40">
        <f t="shared" si="2"/>
        <v>11839314.949999999</v>
      </c>
      <c r="D26" s="2">
        <v>9886386.0299999993</v>
      </c>
      <c r="E26" s="2">
        <v>1952928.92</v>
      </c>
      <c r="F26" s="28">
        <v>1230314002</v>
      </c>
      <c r="G26" s="54">
        <v>44999</v>
      </c>
    </row>
    <row r="27" spans="1:10" x14ac:dyDescent="0.25">
      <c r="A27" s="79"/>
      <c r="B27" s="83"/>
      <c r="C27" s="40">
        <f t="shared" si="2"/>
        <v>12677571.41</v>
      </c>
      <c r="D27" s="2">
        <v>12677571.41</v>
      </c>
      <c r="E27" s="2"/>
      <c r="F27" s="28">
        <v>1230320004</v>
      </c>
      <c r="G27" s="54">
        <v>45005</v>
      </c>
      <c r="J27" t="s">
        <v>28</v>
      </c>
    </row>
    <row r="28" spans="1:10" x14ac:dyDescent="0.25">
      <c r="A28" s="79"/>
      <c r="B28" s="83"/>
      <c r="C28" s="40">
        <f t="shared" si="2"/>
        <v>7645944.6299999999</v>
      </c>
      <c r="D28" s="2">
        <v>6675322.8700000001</v>
      </c>
      <c r="E28" s="2">
        <v>970621.76</v>
      </c>
      <c r="F28" s="42">
        <v>1230324001</v>
      </c>
      <c r="G28" s="52">
        <v>45009</v>
      </c>
    </row>
    <row r="29" spans="1:10" x14ac:dyDescent="0.25">
      <c r="A29" s="79"/>
      <c r="B29" s="83"/>
      <c r="C29" s="40">
        <f t="shared" si="2"/>
        <v>11609513</v>
      </c>
      <c r="D29" s="2">
        <v>11609513</v>
      </c>
      <c r="E29" s="2"/>
      <c r="F29" s="42">
        <v>1230325001</v>
      </c>
      <c r="G29" s="52">
        <v>45010</v>
      </c>
    </row>
    <row r="30" spans="1:10" x14ac:dyDescent="0.25">
      <c r="A30" s="79"/>
      <c r="B30" s="83"/>
      <c r="C30" s="40">
        <f t="shared" si="2"/>
        <v>7442762.7000000002</v>
      </c>
      <c r="D30" s="2">
        <v>7442762.7000000002</v>
      </c>
      <c r="E30" s="2"/>
      <c r="F30" s="42">
        <v>1230328001</v>
      </c>
      <c r="G30" s="52">
        <v>45013</v>
      </c>
    </row>
    <row r="31" spans="1:10" x14ac:dyDescent="0.25">
      <c r="A31" s="79"/>
      <c r="B31" s="83"/>
      <c r="C31" s="40">
        <f t="shared" si="2"/>
        <v>10806900.42</v>
      </c>
      <c r="D31" s="2">
        <v>10806900.42</v>
      </c>
      <c r="E31" s="2"/>
      <c r="F31" s="42">
        <v>1230328004</v>
      </c>
      <c r="G31" s="52">
        <v>45013</v>
      </c>
    </row>
    <row r="32" spans="1:10" x14ac:dyDescent="0.25">
      <c r="A32" s="79"/>
      <c r="B32" s="83"/>
      <c r="C32" s="40">
        <f t="shared" si="2"/>
        <v>22630211</v>
      </c>
      <c r="D32" s="2">
        <v>22630211</v>
      </c>
      <c r="E32" s="2"/>
      <c r="F32" s="28">
        <v>1230330001</v>
      </c>
      <c r="G32" s="54">
        <v>45015</v>
      </c>
    </row>
    <row r="33" spans="1:7" x14ac:dyDescent="0.25">
      <c r="A33" s="79"/>
      <c r="B33" s="84"/>
      <c r="C33" s="40">
        <f t="shared" si="2"/>
        <v>0</v>
      </c>
      <c r="D33" s="2"/>
      <c r="E33" s="2"/>
      <c r="F33" s="28"/>
      <c r="G33" s="46"/>
    </row>
    <row r="34" spans="1:7" x14ac:dyDescent="0.25">
      <c r="A34" s="25"/>
      <c r="B34" s="11" t="s">
        <v>4</v>
      </c>
      <c r="C34" s="40">
        <f t="shared" si="2"/>
        <v>129514291.62</v>
      </c>
      <c r="D34" s="45">
        <f>SUM(D22:D33)</f>
        <v>125004387.99000001</v>
      </c>
      <c r="E34" s="32">
        <f>SUM(E22:E33)</f>
        <v>4509903.63</v>
      </c>
      <c r="F34" s="32"/>
    </row>
    <row r="35" spans="1:7" x14ac:dyDescent="0.25">
      <c r="C35" s="15"/>
      <c r="D35" s="13"/>
      <c r="E35" s="14"/>
    </row>
    <row r="36" spans="1:7" x14ac:dyDescent="0.25">
      <c r="A36" s="16" t="s">
        <v>9</v>
      </c>
      <c r="B36" s="18" t="s">
        <v>30</v>
      </c>
      <c r="C36" s="18" t="s">
        <v>31</v>
      </c>
      <c r="D36" s="18" t="s">
        <v>29</v>
      </c>
      <c r="E36" s="17" t="s">
        <v>0</v>
      </c>
      <c r="F36" s="17" t="s">
        <v>15</v>
      </c>
      <c r="G36" s="18" t="s">
        <v>25</v>
      </c>
    </row>
    <row r="37" spans="1:7" x14ac:dyDescent="0.25">
      <c r="A37" s="5">
        <v>333000000</v>
      </c>
      <c r="B37" s="2">
        <f>D11</f>
        <v>140858604.69999999</v>
      </c>
      <c r="C37" s="2">
        <f>D19</f>
        <v>69209320.519999996</v>
      </c>
      <c r="D37" s="2">
        <f>D34</f>
        <v>125004387.99000001</v>
      </c>
      <c r="E37" s="23">
        <f>SUM(B37:D37)</f>
        <v>335072313.20999998</v>
      </c>
      <c r="F37" s="68">
        <f>E37*3%</f>
        <v>10052169.396299999</v>
      </c>
      <c r="G37" s="30">
        <f>E37*5%</f>
        <v>16753615.660499999</v>
      </c>
    </row>
    <row r="38" spans="1:7" x14ac:dyDescent="0.25">
      <c r="A38" s="4">
        <f>A37-E37</f>
        <v>-2072313.2099999785</v>
      </c>
      <c r="G38" s="59"/>
    </row>
    <row r="39" spans="1:7" x14ac:dyDescent="0.25">
      <c r="G39" s="30"/>
    </row>
    <row r="40" spans="1:7" x14ac:dyDescent="0.25">
      <c r="A40" s="16" t="s">
        <v>10</v>
      </c>
      <c r="B40" s="18" t="s">
        <v>30</v>
      </c>
      <c r="C40" s="18" t="s">
        <v>31</v>
      </c>
      <c r="D40" s="18" t="s">
        <v>29</v>
      </c>
      <c r="E40" s="17" t="s">
        <v>0</v>
      </c>
      <c r="F40" s="69" t="s">
        <v>15</v>
      </c>
      <c r="G40" s="18" t="s">
        <v>25</v>
      </c>
    </row>
    <row r="41" spans="1:7" x14ac:dyDescent="0.25">
      <c r="A41" s="5">
        <v>150000000</v>
      </c>
      <c r="B41" s="2">
        <f>E11</f>
        <v>3851494.3</v>
      </c>
      <c r="C41" s="2">
        <f>E19</f>
        <v>5361400.42</v>
      </c>
      <c r="D41" s="2">
        <f>E34</f>
        <v>4509903.63</v>
      </c>
      <c r="E41" s="23">
        <f>SUM(B41:D41)</f>
        <v>13722798.349999998</v>
      </c>
      <c r="F41" s="70"/>
      <c r="G41" s="30">
        <f>E41*5%</f>
        <v>686139.91749999998</v>
      </c>
    </row>
    <row r="42" spans="1:7" x14ac:dyDescent="0.25">
      <c r="A42" s="4">
        <f>A41-E41</f>
        <v>136277201.65000001</v>
      </c>
      <c r="E42" s="81" t="s">
        <v>35</v>
      </c>
      <c r="F42" s="81"/>
      <c r="G42" s="75">
        <f>G37+G41</f>
        <v>17439755.577999998</v>
      </c>
    </row>
    <row r="43" spans="1:7" x14ac:dyDescent="0.25">
      <c r="D43" s="4"/>
    </row>
  </sheetData>
  <mergeCells count="7">
    <mergeCell ref="B2:B10"/>
    <mergeCell ref="A2:A11"/>
    <mergeCell ref="E42:F42"/>
    <mergeCell ref="A14:A19"/>
    <mergeCell ref="B14:B18"/>
    <mergeCell ref="B22:B33"/>
    <mergeCell ref="A22:A3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80" zoomScaleNormal="100" zoomScaleSheetLayoutView="80" workbookViewId="0">
      <selection activeCell="G26" sqref="G26"/>
    </sheetView>
  </sheetViews>
  <sheetFormatPr defaultRowHeight="15" x14ac:dyDescent="0.25"/>
  <cols>
    <col min="1" max="1" width="14.7109375" bestFit="1" customWidth="1"/>
    <col min="2" max="2" width="14.28515625" customWidth="1"/>
    <col min="3" max="3" width="15.14062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8" t="s">
        <v>30</v>
      </c>
      <c r="B2" s="76" t="s">
        <v>12</v>
      </c>
      <c r="C2" s="40">
        <f>D2+E2</f>
        <v>48970891.350000001</v>
      </c>
      <c r="D2" s="2"/>
      <c r="E2" s="2">
        <v>48970891.350000001</v>
      </c>
      <c r="F2" s="42">
        <v>1230127004</v>
      </c>
      <c r="G2" s="52">
        <v>44953</v>
      </c>
    </row>
    <row r="3" spans="1:7" x14ac:dyDescent="0.25">
      <c r="A3" s="79"/>
      <c r="B3" s="77"/>
      <c r="C3" s="40">
        <f>D3+E3</f>
        <v>76008449.219999999</v>
      </c>
      <c r="D3" s="2">
        <v>76008449.219999999</v>
      </c>
      <c r="E3" s="2"/>
      <c r="F3" s="42">
        <v>1230130003</v>
      </c>
      <c r="G3" s="52">
        <v>44956</v>
      </c>
    </row>
    <row r="4" spans="1:7" x14ac:dyDescent="0.25">
      <c r="A4" s="79"/>
      <c r="B4" s="86"/>
      <c r="C4" s="35"/>
      <c r="D4" s="2"/>
      <c r="E4" s="2"/>
      <c r="F4" s="42"/>
      <c r="G4" s="47"/>
    </row>
    <row r="5" spans="1:7" x14ac:dyDescent="0.25">
      <c r="A5" s="80"/>
      <c r="B5" s="10" t="s">
        <v>4</v>
      </c>
      <c r="C5" s="40">
        <f>D5+E5</f>
        <v>124979340.56999999</v>
      </c>
      <c r="D5" s="2">
        <f>SUM(D2:D4)</f>
        <v>76008449.219999999</v>
      </c>
      <c r="E5" s="8">
        <f>SUM(E2:E4)</f>
        <v>48970891.350000001</v>
      </c>
      <c r="F5" s="29"/>
      <c r="G5" s="48"/>
    </row>
    <row r="6" spans="1:7" x14ac:dyDescent="0.25">
      <c r="C6" s="12"/>
      <c r="D6" s="13"/>
      <c r="E6" s="13"/>
      <c r="F6" s="49"/>
    </row>
    <row r="7" spans="1:7" x14ac:dyDescent="0.25">
      <c r="A7" s="7" t="s">
        <v>1</v>
      </c>
      <c r="B7" s="9" t="s">
        <v>2</v>
      </c>
      <c r="C7" s="7" t="s">
        <v>3</v>
      </c>
      <c r="D7" s="7" t="s">
        <v>9</v>
      </c>
      <c r="E7" s="7" t="s">
        <v>10</v>
      </c>
      <c r="F7" s="16" t="s">
        <v>7</v>
      </c>
      <c r="G7" s="7" t="s">
        <v>16</v>
      </c>
    </row>
    <row r="8" spans="1:7" x14ac:dyDescent="0.25">
      <c r="A8" s="78" t="s">
        <v>32</v>
      </c>
      <c r="B8" s="82" t="s">
        <v>12</v>
      </c>
      <c r="C8" s="40">
        <f>D8+E8</f>
        <v>34445084.119999997</v>
      </c>
      <c r="D8" s="2">
        <v>31782022.84</v>
      </c>
      <c r="E8" s="2">
        <v>2663061.2800000003</v>
      </c>
      <c r="F8" s="42">
        <v>1230225001</v>
      </c>
      <c r="G8" s="52">
        <v>44982</v>
      </c>
    </row>
    <row r="9" spans="1:7" x14ac:dyDescent="0.25">
      <c r="A9" s="79"/>
      <c r="B9" s="83"/>
      <c r="C9" s="40">
        <f>D9+E9</f>
        <v>0</v>
      </c>
      <c r="D9" s="2"/>
      <c r="E9" s="2"/>
      <c r="F9" s="28"/>
      <c r="G9" s="54"/>
    </row>
    <row r="10" spans="1:7" x14ac:dyDescent="0.25">
      <c r="A10" s="79"/>
      <c r="B10" s="84"/>
      <c r="C10" s="1"/>
      <c r="D10" s="2"/>
      <c r="E10" s="30"/>
      <c r="F10" s="28"/>
      <c r="G10" s="54"/>
    </row>
    <row r="11" spans="1:7" x14ac:dyDescent="0.25">
      <c r="A11" s="80"/>
      <c r="B11" s="11" t="s">
        <v>4</v>
      </c>
      <c r="C11" s="40">
        <f>D11+E11</f>
        <v>34445084.119999997</v>
      </c>
      <c r="D11" s="2">
        <f>SUM(D8:D10)</f>
        <v>31782022.84</v>
      </c>
      <c r="E11" s="3">
        <f>SUM(E8:E10)</f>
        <v>2663061.2800000003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x14ac:dyDescent="0.25">
      <c r="A14" s="78" t="s">
        <v>29</v>
      </c>
      <c r="B14" s="82" t="s">
        <v>12</v>
      </c>
      <c r="C14" s="40">
        <f t="shared" ref="C14:C16" si="0">D14+E14</f>
        <v>57731759.650000006</v>
      </c>
      <c r="D14" s="2">
        <v>41519233.390000001</v>
      </c>
      <c r="E14" s="2">
        <v>16212526.260000002</v>
      </c>
      <c r="F14" s="42">
        <v>1230320001</v>
      </c>
      <c r="G14" s="52">
        <v>45005</v>
      </c>
    </row>
    <row r="15" spans="1:7" x14ac:dyDescent="0.25">
      <c r="A15" s="79"/>
      <c r="B15" s="83"/>
      <c r="C15" s="40">
        <f t="shared" si="0"/>
        <v>42266542.750000007</v>
      </c>
      <c r="D15" s="2">
        <v>42266542.750000007</v>
      </c>
      <c r="E15" s="2"/>
      <c r="F15" s="42">
        <v>1230328005</v>
      </c>
      <c r="G15" s="52">
        <v>45013</v>
      </c>
    </row>
    <row r="16" spans="1:7" x14ac:dyDescent="0.25">
      <c r="A16" s="79"/>
      <c r="B16" s="83"/>
      <c r="C16" s="40">
        <f t="shared" si="0"/>
        <v>9413830.1600000001</v>
      </c>
      <c r="D16" s="2"/>
      <c r="E16" s="2">
        <v>9413830.1600000001</v>
      </c>
      <c r="F16" s="42">
        <v>1230328006</v>
      </c>
      <c r="G16" s="52">
        <v>45013</v>
      </c>
    </row>
    <row r="17" spans="1:7" x14ac:dyDescent="0.25">
      <c r="A17" s="79"/>
      <c r="B17" s="84"/>
      <c r="C17" s="67">
        <f t="shared" ref="C17:C18" si="1">D17+E17</f>
        <v>75923569.910000011</v>
      </c>
      <c r="D17" s="4">
        <v>75923569.910000011</v>
      </c>
      <c r="E17" s="63"/>
      <c r="F17" s="64">
        <v>1230331001</v>
      </c>
      <c r="G17" s="65">
        <v>45016</v>
      </c>
    </row>
    <row r="18" spans="1:7" x14ac:dyDescent="0.25">
      <c r="A18" s="25"/>
      <c r="B18" s="11" t="s">
        <v>4</v>
      </c>
      <c r="C18" s="40">
        <f t="shared" si="1"/>
        <v>185335702.47000003</v>
      </c>
      <c r="D18" s="2">
        <f>SUM(D14:D17)</f>
        <v>159709346.05000001</v>
      </c>
      <c r="E18" s="3">
        <f>SUM(E14:E17)</f>
        <v>25626356.420000002</v>
      </c>
      <c r="F18" s="3"/>
      <c r="G18" s="48"/>
    </row>
    <row r="19" spans="1:7" x14ac:dyDescent="0.25">
      <c r="C19" s="15"/>
      <c r="D19" s="13"/>
      <c r="E19" s="14"/>
    </row>
    <row r="20" spans="1:7" x14ac:dyDescent="0.25">
      <c r="A20" s="16" t="s">
        <v>9</v>
      </c>
      <c r="B20" s="18" t="s">
        <v>30</v>
      </c>
      <c r="C20" s="18" t="s">
        <v>31</v>
      </c>
      <c r="D20" s="18" t="s">
        <v>29</v>
      </c>
      <c r="E20" s="17" t="s">
        <v>0</v>
      </c>
      <c r="F20" s="17" t="s">
        <v>17</v>
      </c>
      <c r="G20" s="57" t="s">
        <v>34</v>
      </c>
    </row>
    <row r="21" spans="1:7" x14ac:dyDescent="0.25">
      <c r="A21" s="5">
        <v>267000000</v>
      </c>
      <c r="B21" s="2">
        <f>D5</f>
        <v>76008449.219999999</v>
      </c>
      <c r="C21" s="2">
        <f>D11</f>
        <v>31782022.84</v>
      </c>
      <c r="D21" s="2">
        <f>D18</f>
        <v>159709346.05000001</v>
      </c>
      <c r="E21" s="23">
        <f>SUM(B21:D21)</f>
        <v>267499818.11000001</v>
      </c>
      <c r="F21" s="73">
        <f>E21*3%</f>
        <v>8024994.5433</v>
      </c>
      <c r="G21" s="30">
        <f>E21*5%</f>
        <v>13374990.905500002</v>
      </c>
    </row>
    <row r="22" spans="1:7" x14ac:dyDescent="0.25">
      <c r="A22" s="4">
        <f>A21-E21</f>
        <v>-499818.11000001431</v>
      </c>
    </row>
    <row r="24" spans="1:7" x14ac:dyDescent="0.25">
      <c r="A24" s="16" t="s">
        <v>10</v>
      </c>
      <c r="B24" s="18" t="s">
        <v>30</v>
      </c>
      <c r="C24" s="18" t="s">
        <v>31</v>
      </c>
      <c r="D24" s="18" t="s">
        <v>29</v>
      </c>
      <c r="E24" s="17" t="s">
        <v>5</v>
      </c>
      <c r="F24" s="17" t="s">
        <v>17</v>
      </c>
      <c r="G24" s="57" t="s">
        <v>34</v>
      </c>
    </row>
    <row r="25" spans="1:7" x14ac:dyDescent="0.25">
      <c r="A25" s="5">
        <v>166000000</v>
      </c>
      <c r="B25" s="2">
        <f>E5</f>
        <v>48970891.350000001</v>
      </c>
      <c r="C25" s="2">
        <f>E11</f>
        <v>2663061.2800000003</v>
      </c>
      <c r="D25" s="2">
        <f>E18</f>
        <v>25626356.420000002</v>
      </c>
      <c r="E25" s="23">
        <f>SUM(B25:D25)</f>
        <v>77260309.050000012</v>
      </c>
      <c r="F25" s="38"/>
      <c r="G25" s="30">
        <f>E25*5%</f>
        <v>3863015.4525000006</v>
      </c>
    </row>
    <row r="26" spans="1:7" ht="15.75" x14ac:dyDescent="0.25">
      <c r="A26" s="4">
        <f>A25-E25</f>
        <v>88739690.949999988</v>
      </c>
      <c r="E26" s="85" t="s">
        <v>36</v>
      </c>
      <c r="F26" s="85"/>
      <c r="G26" s="72">
        <f>G21+G25</f>
        <v>17238006.358000003</v>
      </c>
    </row>
    <row r="27" spans="1:7" x14ac:dyDescent="0.25">
      <c r="D27" s="4"/>
    </row>
  </sheetData>
  <mergeCells count="7">
    <mergeCell ref="E26:F26"/>
    <mergeCell ref="B2:B4"/>
    <mergeCell ref="A8:A11"/>
    <mergeCell ref="B8:B10"/>
    <mergeCell ref="A14:A17"/>
    <mergeCell ref="B14:B17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topLeftCell="A10" zoomScale="80" zoomScaleNormal="100" zoomScaleSheetLayoutView="80" workbookViewId="0">
      <selection activeCell="F30" sqref="F30"/>
    </sheetView>
  </sheetViews>
  <sheetFormatPr defaultRowHeight="15" x14ac:dyDescent="0.25"/>
  <cols>
    <col min="1" max="1" width="15.28515625" bestFit="1" customWidth="1"/>
    <col min="2" max="2" width="25" bestFit="1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ht="15" customHeight="1" x14ac:dyDescent="0.25">
      <c r="A2" s="78" t="s">
        <v>30</v>
      </c>
      <c r="B2" s="76" t="s">
        <v>11</v>
      </c>
      <c r="C2" s="41">
        <f t="shared" ref="C2:C6" si="0">D2+E2</f>
        <v>83787556.800000012</v>
      </c>
      <c r="D2" s="2">
        <v>83787556.800000012</v>
      </c>
      <c r="E2" s="2"/>
      <c r="F2" s="42">
        <v>1230125001</v>
      </c>
      <c r="G2" s="52">
        <v>44951</v>
      </c>
    </row>
    <row r="3" spans="1:7" ht="15" customHeight="1" x14ac:dyDescent="0.25">
      <c r="A3" s="79"/>
      <c r="B3" s="77"/>
      <c r="C3" s="41">
        <f t="shared" si="0"/>
        <v>116638694.72</v>
      </c>
      <c r="D3" s="2">
        <v>116638694.72</v>
      </c>
      <c r="E3" s="2"/>
      <c r="F3" s="42">
        <v>1230131003</v>
      </c>
      <c r="G3" s="52">
        <v>44957</v>
      </c>
    </row>
    <row r="4" spans="1:7" ht="15" customHeight="1" x14ac:dyDescent="0.25">
      <c r="A4" s="79"/>
      <c r="B4" s="77"/>
      <c r="C4" s="41">
        <f t="shared" si="0"/>
        <v>0</v>
      </c>
      <c r="D4" s="2"/>
      <c r="E4" s="2"/>
      <c r="F4" s="28"/>
      <c r="G4" s="54"/>
    </row>
    <row r="5" spans="1:7" ht="15" customHeight="1" x14ac:dyDescent="0.25">
      <c r="A5" s="79"/>
      <c r="B5" s="77"/>
      <c r="C5" s="41">
        <f t="shared" si="0"/>
        <v>0</v>
      </c>
      <c r="D5" s="2"/>
      <c r="E5" s="2"/>
      <c r="F5" s="28"/>
      <c r="G5" s="54"/>
    </row>
    <row r="6" spans="1:7" ht="15" customHeight="1" x14ac:dyDescent="0.25">
      <c r="A6" s="79"/>
      <c r="B6" s="77"/>
      <c r="C6" s="41">
        <f t="shared" si="0"/>
        <v>0</v>
      </c>
      <c r="D6" s="43"/>
      <c r="E6" s="43"/>
      <c r="F6" s="42"/>
      <c r="G6" s="47"/>
    </row>
    <row r="7" spans="1:7" x14ac:dyDescent="0.25">
      <c r="A7" s="25"/>
      <c r="B7" s="10" t="s">
        <v>4</v>
      </c>
      <c r="C7" s="41">
        <f>D7+E7</f>
        <v>200426251.52000001</v>
      </c>
      <c r="D7" s="43">
        <f>SUM(D2:D6)</f>
        <v>200426251.52000001</v>
      </c>
      <c r="E7" s="8">
        <f>SUM(E2:E6)</f>
        <v>0</v>
      </c>
      <c r="F7" s="29"/>
      <c r="G7" s="48"/>
    </row>
    <row r="8" spans="1:7" ht="15.75" thickBot="1" x14ac:dyDescent="0.3">
      <c r="C8" s="12"/>
      <c r="D8" s="13"/>
      <c r="E8" s="13"/>
      <c r="F8" s="19"/>
    </row>
    <row r="9" spans="1:7" x14ac:dyDescent="0.25">
      <c r="A9" s="7" t="s">
        <v>1</v>
      </c>
      <c r="B9" s="9" t="s">
        <v>2</v>
      </c>
      <c r="C9" s="34" t="s">
        <v>3</v>
      </c>
      <c r="D9" s="34" t="s">
        <v>9</v>
      </c>
      <c r="E9" s="34" t="s">
        <v>10</v>
      </c>
      <c r="F9" s="44" t="s">
        <v>7</v>
      </c>
      <c r="G9" s="39" t="s">
        <v>16</v>
      </c>
    </row>
    <row r="10" spans="1:7" x14ac:dyDescent="0.25">
      <c r="A10" s="87" t="s">
        <v>31</v>
      </c>
      <c r="B10" s="82" t="s">
        <v>11</v>
      </c>
      <c r="C10" s="41">
        <f t="shared" ref="C10:C13" si="1">D10+E10</f>
        <v>52903789.579999998</v>
      </c>
      <c r="D10" s="2">
        <v>52903789.579999998</v>
      </c>
      <c r="E10" s="2"/>
      <c r="F10" s="42">
        <v>1230215002</v>
      </c>
      <c r="G10" s="52">
        <v>44972</v>
      </c>
    </row>
    <row r="11" spans="1:7" x14ac:dyDescent="0.25">
      <c r="A11" s="87"/>
      <c r="B11" s="83"/>
      <c r="C11" s="41">
        <f t="shared" si="1"/>
        <v>36483096.189999998</v>
      </c>
      <c r="D11" s="2"/>
      <c r="E11" s="2">
        <v>36483096.189999998</v>
      </c>
      <c r="F11" s="42">
        <v>1230228002</v>
      </c>
      <c r="G11" s="52">
        <v>44985</v>
      </c>
    </row>
    <row r="12" spans="1:7" x14ac:dyDescent="0.25">
      <c r="A12" s="87"/>
      <c r="B12" s="83"/>
      <c r="C12" s="41">
        <f t="shared" si="1"/>
        <v>0</v>
      </c>
      <c r="D12" s="2"/>
      <c r="E12" s="2"/>
      <c r="F12" s="28"/>
      <c r="G12" s="54"/>
    </row>
    <row r="13" spans="1:7" x14ac:dyDescent="0.25">
      <c r="A13" s="87"/>
      <c r="B13" s="11" t="s">
        <v>4</v>
      </c>
      <c r="C13" s="41">
        <f t="shared" si="1"/>
        <v>89386885.769999996</v>
      </c>
      <c r="D13" s="2">
        <f>SUM(D10:D12)</f>
        <v>52903789.579999998</v>
      </c>
      <c r="E13" s="3">
        <f>SUM(E10:E12)</f>
        <v>36483096.189999998</v>
      </c>
      <c r="F13" s="20"/>
      <c r="G13" s="48"/>
    </row>
    <row r="14" spans="1:7" x14ac:dyDescent="0.25">
      <c r="C14" s="15"/>
      <c r="D14" s="13"/>
      <c r="E14" s="14"/>
      <c r="F14" s="21"/>
    </row>
    <row r="15" spans="1:7" x14ac:dyDescent="0.25">
      <c r="A15" s="7" t="s">
        <v>1</v>
      </c>
      <c r="B15" s="9" t="s">
        <v>2</v>
      </c>
      <c r="C15" s="34" t="s">
        <v>3</v>
      </c>
      <c r="D15" s="34" t="s">
        <v>9</v>
      </c>
      <c r="E15" s="34" t="s">
        <v>10</v>
      </c>
      <c r="F15" s="22" t="s">
        <v>7</v>
      </c>
      <c r="G15" s="39" t="s">
        <v>16</v>
      </c>
    </row>
    <row r="16" spans="1:7" ht="15" customHeight="1" x14ac:dyDescent="0.25">
      <c r="A16" s="87" t="s">
        <v>29</v>
      </c>
      <c r="B16" s="76" t="s">
        <v>11</v>
      </c>
      <c r="C16" s="41">
        <f t="shared" ref="C16:C23" si="2">D16+E16</f>
        <v>65472184.700000003</v>
      </c>
      <c r="D16" s="2">
        <v>65472184.700000003</v>
      </c>
      <c r="E16" s="2"/>
      <c r="F16" s="42">
        <v>1230303004</v>
      </c>
      <c r="G16" s="52">
        <v>44988</v>
      </c>
    </row>
    <row r="17" spans="1:7" ht="15" customHeight="1" x14ac:dyDescent="0.25">
      <c r="A17" s="87"/>
      <c r="B17" s="77"/>
      <c r="C17" s="41">
        <f t="shared" si="2"/>
        <v>64682368.700000003</v>
      </c>
      <c r="D17" s="2">
        <v>64682368.700000003</v>
      </c>
      <c r="E17" s="2"/>
      <c r="F17" s="42">
        <v>1230320002</v>
      </c>
      <c r="G17" s="52">
        <v>45005</v>
      </c>
    </row>
    <row r="18" spans="1:7" ht="15" customHeight="1" x14ac:dyDescent="0.25">
      <c r="A18" s="87"/>
      <c r="B18" s="77"/>
      <c r="C18" s="41">
        <f t="shared" si="2"/>
        <v>65542226.769999996</v>
      </c>
      <c r="D18" s="2"/>
      <c r="E18" s="2">
        <v>65542226.769999996</v>
      </c>
      <c r="F18" s="42">
        <v>1230320003</v>
      </c>
      <c r="G18" s="52">
        <v>45005</v>
      </c>
    </row>
    <row r="19" spans="1:7" ht="15" customHeight="1" x14ac:dyDescent="0.25">
      <c r="A19" s="87"/>
      <c r="B19" s="77"/>
      <c r="C19" s="66">
        <f t="shared" si="2"/>
        <v>24876924.300000001</v>
      </c>
      <c r="D19" s="4">
        <v>24876924.300000001</v>
      </c>
      <c r="E19" s="45"/>
      <c r="F19" s="42">
        <v>1230328003</v>
      </c>
      <c r="G19" s="52">
        <v>45013</v>
      </c>
    </row>
    <row r="20" spans="1:7" ht="15" customHeight="1" x14ac:dyDescent="0.25">
      <c r="A20" s="87"/>
      <c r="B20" s="77"/>
      <c r="C20" s="41">
        <f t="shared" si="2"/>
        <v>101506542</v>
      </c>
      <c r="D20" s="2">
        <v>101506542</v>
      </c>
      <c r="E20" s="4"/>
      <c r="F20" s="28">
        <v>1230330002</v>
      </c>
      <c r="G20" s="54">
        <v>45015</v>
      </c>
    </row>
    <row r="21" spans="1:7" ht="15" customHeight="1" x14ac:dyDescent="0.25">
      <c r="A21" s="87"/>
      <c r="B21" s="77"/>
      <c r="C21" s="41">
        <f t="shared" si="2"/>
        <v>0</v>
      </c>
      <c r="D21" s="2"/>
      <c r="E21" s="2"/>
      <c r="F21" s="28"/>
      <c r="G21" s="46"/>
    </row>
    <row r="22" spans="1:7" ht="15" customHeight="1" x14ac:dyDescent="0.25">
      <c r="A22" s="87"/>
      <c r="B22" s="77"/>
      <c r="C22" s="41">
        <f t="shared" si="2"/>
        <v>0</v>
      </c>
      <c r="D22" s="2"/>
      <c r="E22" s="2"/>
      <c r="F22" s="28"/>
      <c r="G22" s="46"/>
    </row>
    <row r="23" spans="1:7" x14ac:dyDescent="0.25">
      <c r="A23" s="25"/>
      <c r="B23" s="11" t="s">
        <v>4</v>
      </c>
      <c r="C23" s="41">
        <f t="shared" si="2"/>
        <v>322080246.47000003</v>
      </c>
      <c r="D23" s="3">
        <f>SUM(D16:D22)</f>
        <v>256538019.70000002</v>
      </c>
      <c r="E23" s="3">
        <f>SUM(E16:E22)</f>
        <v>65542226.769999996</v>
      </c>
      <c r="F23" s="3"/>
      <c r="G23" s="48"/>
    </row>
    <row r="24" spans="1:7" x14ac:dyDescent="0.25">
      <c r="C24" s="15"/>
      <c r="D24" s="13"/>
      <c r="E24" s="14"/>
    </row>
    <row r="25" spans="1:7" x14ac:dyDescent="0.25">
      <c r="A25" s="16" t="s">
        <v>9</v>
      </c>
      <c r="B25" s="18" t="s">
        <v>30</v>
      </c>
      <c r="C25" s="18" t="s">
        <v>31</v>
      </c>
      <c r="D25" s="18" t="s">
        <v>29</v>
      </c>
      <c r="E25" s="17" t="s">
        <v>0</v>
      </c>
      <c r="F25" s="17" t="s">
        <v>17</v>
      </c>
      <c r="G25" s="57"/>
    </row>
    <row r="26" spans="1:7" x14ac:dyDescent="0.25">
      <c r="A26" s="2">
        <v>500000000</v>
      </c>
      <c r="B26" s="2">
        <f>D7</f>
        <v>200426251.52000001</v>
      </c>
      <c r="C26" s="2">
        <f>D13</f>
        <v>52903789.579999998</v>
      </c>
      <c r="D26" s="2">
        <f>D23</f>
        <v>256538019.70000002</v>
      </c>
      <c r="E26" s="23">
        <f>SUM(B26:D26)</f>
        <v>509868060.80000007</v>
      </c>
      <c r="F26" s="38">
        <f>E26*3%</f>
        <v>15296041.824000001</v>
      </c>
    </row>
    <row r="27" spans="1:7" x14ac:dyDescent="0.25">
      <c r="A27" s="4">
        <f>A26-E26</f>
        <v>-9868060.8000000715</v>
      </c>
    </row>
    <row r="29" spans="1:7" x14ac:dyDescent="0.25">
      <c r="A29" s="16" t="s">
        <v>10</v>
      </c>
      <c r="B29" s="18" t="s">
        <v>30</v>
      </c>
      <c r="C29" s="18" t="s">
        <v>31</v>
      </c>
      <c r="D29" s="18" t="s">
        <v>29</v>
      </c>
      <c r="E29" s="17" t="s">
        <v>0</v>
      </c>
      <c r="F29" s="17" t="s">
        <v>18</v>
      </c>
    </row>
    <row r="30" spans="1:7" x14ac:dyDescent="0.25">
      <c r="A30" s="2">
        <v>375000000</v>
      </c>
      <c r="B30" s="2">
        <f>E7</f>
        <v>0</v>
      </c>
      <c r="C30" s="2">
        <f>E13</f>
        <v>36483096.189999998</v>
      </c>
      <c r="D30" s="2">
        <f>E23</f>
        <v>65542226.769999996</v>
      </c>
      <c r="E30" s="23">
        <f>SUM(B30:D30)</f>
        <v>102025322.95999999</v>
      </c>
      <c r="F30" s="38"/>
    </row>
    <row r="31" spans="1:7" x14ac:dyDescent="0.25">
      <c r="A31" s="4">
        <f>A30-E30</f>
        <v>272974677.04000002</v>
      </c>
    </row>
    <row r="32" spans="1:7" x14ac:dyDescent="0.25">
      <c r="D32" s="4"/>
    </row>
  </sheetData>
  <mergeCells count="6">
    <mergeCell ref="B2:B6"/>
    <mergeCell ref="A10:A13"/>
    <mergeCell ref="B10:B12"/>
    <mergeCell ref="A16:A22"/>
    <mergeCell ref="B16:B22"/>
    <mergeCell ref="A2:A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85" zoomScaleNormal="100" zoomScaleSheetLayoutView="85" workbookViewId="0">
      <selection activeCell="A20" sqref="A20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6" bestFit="1" customWidth="1"/>
    <col min="4" max="4" width="16.7109375" customWidth="1"/>
    <col min="5" max="5" width="19.28515625" customWidth="1"/>
    <col min="6" max="6" width="16.5703125" customWidth="1"/>
    <col min="7" max="7" width="17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8" t="s">
        <v>30</v>
      </c>
      <c r="B2" s="76" t="s">
        <v>13</v>
      </c>
      <c r="C2" s="40">
        <f>D2+E2</f>
        <v>62716712.400000006</v>
      </c>
      <c r="D2" s="4">
        <v>62716712.400000006</v>
      </c>
      <c r="E2" s="2"/>
      <c r="F2" s="64">
        <v>1230113002</v>
      </c>
      <c r="G2" s="65">
        <v>44939</v>
      </c>
    </row>
    <row r="3" spans="1:7" x14ac:dyDescent="0.25">
      <c r="A3" s="79"/>
      <c r="B3" s="77"/>
      <c r="C3" s="40">
        <f t="shared" ref="C3:C5" si="0">D3+E3</f>
        <v>0</v>
      </c>
      <c r="D3" s="2"/>
      <c r="E3" s="2"/>
      <c r="F3" s="42"/>
      <c r="G3" s="47"/>
    </row>
    <row r="4" spans="1:7" x14ac:dyDescent="0.25">
      <c r="A4" s="79"/>
      <c r="B4" s="86"/>
      <c r="C4" s="40">
        <f t="shared" si="0"/>
        <v>0</v>
      </c>
      <c r="D4" s="2"/>
      <c r="E4" s="2"/>
      <c r="F4" s="42"/>
      <c r="G4" s="47"/>
    </row>
    <row r="5" spans="1:7" x14ac:dyDescent="0.25">
      <c r="A5" s="80"/>
      <c r="B5" s="10" t="s">
        <v>4</v>
      </c>
      <c r="C5" s="40">
        <f t="shared" si="0"/>
        <v>62716712.400000006</v>
      </c>
      <c r="D5" s="2">
        <f>SUM(D2:D4)</f>
        <v>62716712.400000006</v>
      </c>
      <c r="E5" s="8">
        <f>SUM(E2:E4)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10</v>
      </c>
      <c r="F7" s="44" t="s">
        <v>7</v>
      </c>
      <c r="G7" s="39" t="s">
        <v>16</v>
      </c>
    </row>
    <row r="8" spans="1:7" x14ac:dyDescent="0.25">
      <c r="A8" s="78" t="s">
        <v>31</v>
      </c>
      <c r="B8" s="82" t="s">
        <v>13</v>
      </c>
      <c r="C8" s="40">
        <f t="shared" ref="C8:C11" si="1">D8+E8</f>
        <v>62905661.600000001</v>
      </c>
      <c r="D8" s="4">
        <v>62905661.600000001</v>
      </c>
      <c r="E8" s="2"/>
      <c r="F8" s="64">
        <v>1230228001</v>
      </c>
      <c r="G8" s="65">
        <v>44985</v>
      </c>
    </row>
    <row r="9" spans="1:7" x14ac:dyDescent="0.25">
      <c r="A9" s="79"/>
      <c r="B9" s="83"/>
      <c r="C9" s="40">
        <f t="shared" si="1"/>
        <v>0</v>
      </c>
      <c r="D9" s="2"/>
      <c r="E9" s="2"/>
      <c r="F9" s="28"/>
      <c r="G9" s="46"/>
    </row>
    <row r="10" spans="1:7" ht="17.25" customHeight="1" x14ac:dyDescent="0.25">
      <c r="A10" s="79"/>
      <c r="B10" s="83"/>
      <c r="C10" s="40">
        <f t="shared" si="1"/>
        <v>0</v>
      </c>
      <c r="D10" s="2"/>
      <c r="E10" s="27"/>
      <c r="F10" s="28"/>
      <c r="G10" s="46"/>
    </row>
    <row r="11" spans="1:7" x14ac:dyDescent="0.25">
      <c r="A11" s="80"/>
      <c r="B11" s="11" t="s">
        <v>4</v>
      </c>
      <c r="C11" s="40">
        <f t="shared" si="1"/>
        <v>62905661.600000001</v>
      </c>
      <c r="D11" s="2">
        <f>SUM(D8:D10)</f>
        <v>62905661.600000001</v>
      </c>
      <c r="E11" s="3">
        <f>SUM(E8:E10)</f>
        <v>0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8" t="s">
        <v>29</v>
      </c>
      <c r="B14" s="76" t="s">
        <v>13</v>
      </c>
      <c r="C14" s="40">
        <f t="shared" ref="C14:C17" si="2">D14+E14</f>
        <v>101018051.40000001</v>
      </c>
      <c r="D14" s="4">
        <v>101018051.40000001</v>
      </c>
      <c r="E14" s="2"/>
      <c r="F14" s="64">
        <v>1230328002</v>
      </c>
      <c r="G14" s="65">
        <v>45013</v>
      </c>
    </row>
    <row r="15" spans="1:7" ht="15" customHeight="1" x14ac:dyDescent="0.25">
      <c r="A15" s="79"/>
      <c r="B15" s="77"/>
      <c r="C15" s="40">
        <f t="shared" si="2"/>
        <v>0</v>
      </c>
      <c r="D15" s="2"/>
      <c r="E15" s="2"/>
      <c r="F15" s="28"/>
      <c r="G15" s="46"/>
    </row>
    <row r="16" spans="1:7" ht="15" customHeight="1" x14ac:dyDescent="0.25">
      <c r="A16" s="79"/>
      <c r="B16" s="86"/>
      <c r="C16" s="40">
        <f t="shared" si="2"/>
        <v>0</v>
      </c>
      <c r="D16" s="2"/>
      <c r="E16" s="2"/>
      <c r="F16" s="28"/>
      <c r="G16" s="46"/>
    </row>
    <row r="17" spans="1:7" x14ac:dyDescent="0.25">
      <c r="A17" s="25"/>
      <c r="B17" s="11" t="s">
        <v>4</v>
      </c>
      <c r="C17" s="40">
        <f t="shared" si="2"/>
        <v>101018051.40000001</v>
      </c>
      <c r="D17" s="2">
        <f>SUM(D14:D16)</f>
        <v>101018051.40000001</v>
      </c>
      <c r="E17" s="3">
        <f>SUM(E14:E16)</f>
        <v>0</v>
      </c>
      <c r="F17" s="3"/>
      <c r="G17" s="48"/>
    </row>
    <row r="18" spans="1:7" x14ac:dyDescent="0.25">
      <c r="C18" s="15"/>
      <c r="D18" s="13"/>
      <c r="E18" s="14"/>
    </row>
    <row r="19" spans="1:7" x14ac:dyDescent="0.25">
      <c r="A19" s="16" t="s">
        <v>9</v>
      </c>
      <c r="B19" s="18" t="s">
        <v>30</v>
      </c>
      <c r="C19" s="18" t="s">
        <v>31</v>
      </c>
      <c r="D19" s="18" t="s">
        <v>29</v>
      </c>
      <c r="E19" s="17" t="s">
        <v>0</v>
      </c>
      <c r="F19" s="17" t="s">
        <v>15</v>
      </c>
      <c r="G19" s="18" t="s">
        <v>33</v>
      </c>
    </row>
    <row r="20" spans="1:7" x14ac:dyDescent="0.25">
      <c r="A20" s="2">
        <v>217000000</v>
      </c>
      <c r="B20" s="2">
        <f>D5</f>
        <v>62716712.400000006</v>
      </c>
      <c r="C20" s="2">
        <f>D11</f>
        <v>62905661.600000001</v>
      </c>
      <c r="D20" s="2">
        <f>D17</f>
        <v>101018051.40000001</v>
      </c>
      <c r="E20" s="23">
        <f>SUM(B20+C20+D20)</f>
        <v>226640425.40000001</v>
      </c>
      <c r="F20" s="38">
        <f>E20*3%</f>
        <v>6799212.7620000001</v>
      </c>
      <c r="G20" s="30">
        <f>E20*5%</f>
        <v>11332021.270000001</v>
      </c>
    </row>
    <row r="21" spans="1:7" x14ac:dyDescent="0.25">
      <c r="A21" s="4">
        <f>A20-E20</f>
        <v>-9640425.400000006</v>
      </c>
    </row>
    <row r="23" spans="1:7" x14ac:dyDescent="0.25">
      <c r="A23" s="16" t="s">
        <v>10</v>
      </c>
      <c r="B23" s="18" t="s">
        <v>30</v>
      </c>
      <c r="C23" s="18" t="s">
        <v>31</v>
      </c>
      <c r="D23" s="18" t="s">
        <v>29</v>
      </c>
      <c r="E23" s="17" t="s">
        <v>0</v>
      </c>
      <c r="F23" s="17" t="s">
        <v>18</v>
      </c>
    </row>
    <row r="24" spans="1:7" x14ac:dyDescent="0.25">
      <c r="A24" s="5" t="s">
        <v>19</v>
      </c>
      <c r="B24" s="2"/>
      <c r="C24" s="2"/>
      <c r="D24" s="2"/>
      <c r="E24" s="23"/>
      <c r="F24" s="6">
        <v>0.03</v>
      </c>
    </row>
    <row r="26" spans="1:7" x14ac:dyDescent="0.25">
      <c r="D26" s="4"/>
    </row>
  </sheetData>
  <mergeCells count="6">
    <mergeCell ref="B2:B4"/>
    <mergeCell ref="A8:A11"/>
    <mergeCell ref="B8:B10"/>
    <mergeCell ref="A14:A16"/>
    <mergeCell ref="B14:B16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80" zoomScaleNormal="100" zoomScaleSheetLayoutView="80" workbookViewId="0">
      <selection activeCell="F21" sqref="F21"/>
    </sheetView>
  </sheetViews>
  <sheetFormatPr defaultRowHeight="15" x14ac:dyDescent="0.25"/>
  <cols>
    <col min="1" max="1" width="14.28515625" bestFit="1" customWidth="1"/>
    <col min="2" max="2" width="17" bestFit="1" customWidth="1"/>
    <col min="3" max="3" width="15.140625" bestFit="1" customWidth="1"/>
    <col min="4" max="4" width="16.7109375" customWidth="1"/>
    <col min="5" max="5" width="19.28515625" customWidth="1"/>
    <col min="6" max="6" width="16.5703125" customWidth="1"/>
    <col min="7" max="7" width="24.855468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20</v>
      </c>
    </row>
    <row r="2" spans="1:7" x14ac:dyDescent="0.25">
      <c r="A2" s="78" t="s">
        <v>30</v>
      </c>
      <c r="B2" s="76" t="s">
        <v>14</v>
      </c>
      <c r="C2" s="40">
        <f>D2+E2</f>
        <v>57520359.979999989</v>
      </c>
      <c r="D2" s="2"/>
      <c r="E2" s="2">
        <v>57520359.979999989</v>
      </c>
      <c r="F2" s="42">
        <v>1230113003</v>
      </c>
      <c r="G2" s="52">
        <v>44939</v>
      </c>
    </row>
    <row r="3" spans="1:7" x14ac:dyDescent="0.25">
      <c r="A3" s="79"/>
      <c r="B3" s="77"/>
      <c r="C3" s="40">
        <f>D3+E3</f>
        <v>120672073.5</v>
      </c>
      <c r="D3" s="2">
        <v>120672073.5</v>
      </c>
      <c r="E3" s="2"/>
      <c r="F3" s="42">
        <v>1230131004</v>
      </c>
      <c r="G3" s="52">
        <v>44957</v>
      </c>
    </row>
    <row r="4" spans="1:7" x14ac:dyDescent="0.25">
      <c r="A4" s="79"/>
      <c r="B4" s="77"/>
      <c r="C4" s="24"/>
      <c r="D4" s="2"/>
      <c r="E4" s="2"/>
      <c r="F4" s="42"/>
      <c r="G4" s="47"/>
    </row>
    <row r="5" spans="1:7" x14ac:dyDescent="0.25">
      <c r="A5" s="25"/>
      <c r="B5" s="10" t="s">
        <v>4</v>
      </c>
      <c r="C5" s="40">
        <f>D5+E5</f>
        <v>178192433.47999999</v>
      </c>
      <c r="D5" s="2">
        <f>SUM(D2:D4)</f>
        <v>120672073.5</v>
      </c>
      <c r="E5" s="8">
        <f>SUM(E2:E4)</f>
        <v>57520359.979999989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10</v>
      </c>
      <c r="F7" s="44" t="s">
        <v>7</v>
      </c>
      <c r="G7" s="39" t="s">
        <v>20</v>
      </c>
    </row>
    <row r="8" spans="1:7" ht="15" customHeight="1" x14ac:dyDescent="0.25">
      <c r="A8" s="78" t="s">
        <v>31</v>
      </c>
      <c r="B8" s="37" t="s">
        <v>14</v>
      </c>
      <c r="C8" s="40">
        <f>D8+E8</f>
        <v>93972443.700000003</v>
      </c>
      <c r="D8" s="2"/>
      <c r="E8" s="2">
        <v>93972443.700000003</v>
      </c>
      <c r="F8" s="42">
        <v>1230206003</v>
      </c>
      <c r="G8" s="52">
        <v>44963</v>
      </c>
    </row>
    <row r="9" spans="1:7" ht="15" customHeight="1" x14ac:dyDescent="0.25">
      <c r="A9" s="79"/>
      <c r="B9" s="55"/>
      <c r="C9" s="40">
        <f t="shared" ref="C9:C10" si="0">D9+E9</f>
        <v>39485377.520000003</v>
      </c>
      <c r="D9" s="2"/>
      <c r="E9" s="2">
        <v>39485377.520000003</v>
      </c>
      <c r="F9" s="42">
        <v>1230215001</v>
      </c>
      <c r="G9" s="52">
        <v>44972</v>
      </c>
    </row>
    <row r="10" spans="1:7" ht="15" customHeight="1" x14ac:dyDescent="0.25">
      <c r="A10" s="79"/>
      <c r="B10" s="55"/>
      <c r="C10" s="40">
        <f t="shared" si="0"/>
        <v>30780015.599999998</v>
      </c>
      <c r="D10" s="2"/>
      <c r="E10" s="2">
        <v>30780015.599999998</v>
      </c>
      <c r="F10" s="42">
        <v>1230224001</v>
      </c>
      <c r="G10" s="52">
        <v>44981</v>
      </c>
    </row>
    <row r="11" spans="1:7" x14ac:dyDescent="0.25">
      <c r="A11" s="80"/>
      <c r="B11" s="11" t="s">
        <v>4</v>
      </c>
      <c r="C11" s="51">
        <f>SUM(C8:C10)</f>
        <v>164237836.81999999</v>
      </c>
      <c r="D11" s="2">
        <f>SUM(D8:D10)</f>
        <v>0</v>
      </c>
      <c r="E11" s="3">
        <f>SUM(E8:E10)</f>
        <v>164237836.81999999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21</v>
      </c>
    </row>
    <row r="14" spans="1:7" ht="15" customHeight="1" x14ac:dyDescent="0.25">
      <c r="A14" s="78" t="s">
        <v>29</v>
      </c>
      <c r="B14" s="76" t="s">
        <v>14</v>
      </c>
      <c r="C14" s="40">
        <f>D14+E14</f>
        <v>214211395</v>
      </c>
      <c r="D14" s="2">
        <v>214211395</v>
      </c>
      <c r="E14" s="2"/>
      <c r="F14" s="28">
        <v>1230331002</v>
      </c>
      <c r="G14" s="54">
        <v>45016</v>
      </c>
    </row>
    <row r="15" spans="1:7" ht="15" customHeight="1" x14ac:dyDescent="0.25">
      <c r="A15" s="79"/>
      <c r="B15" s="77"/>
      <c r="C15" s="40">
        <f>D15+E15</f>
        <v>0</v>
      </c>
      <c r="D15" s="2"/>
      <c r="E15" s="2"/>
      <c r="F15" s="42"/>
      <c r="G15" s="52"/>
    </row>
    <row r="16" spans="1:7" ht="15" customHeight="1" x14ac:dyDescent="0.25">
      <c r="A16" s="79"/>
      <c r="B16" s="77"/>
      <c r="C16" s="40">
        <f>D16+E16</f>
        <v>0</v>
      </c>
      <c r="D16" s="2"/>
      <c r="E16" s="2"/>
      <c r="F16" s="42"/>
      <c r="G16" s="52"/>
    </row>
    <row r="17" spans="1:7" ht="15" customHeight="1" x14ac:dyDescent="0.25">
      <c r="A17" s="79"/>
      <c r="B17" s="86"/>
      <c r="C17" s="1"/>
      <c r="D17" s="36"/>
      <c r="E17" s="2"/>
      <c r="F17" s="28"/>
      <c r="G17" s="46"/>
    </row>
    <row r="18" spans="1:7" x14ac:dyDescent="0.25">
      <c r="A18" s="25"/>
      <c r="B18" s="11" t="s">
        <v>4</v>
      </c>
      <c r="C18" s="40">
        <f t="shared" ref="C18" si="1">D18+E18</f>
        <v>214211395</v>
      </c>
      <c r="D18" s="2">
        <f>SUM(D14:D17)</f>
        <v>214211395</v>
      </c>
      <c r="E18" s="3">
        <f>SUM(E14:E17)</f>
        <v>0</v>
      </c>
      <c r="F18" s="3"/>
      <c r="G18" s="48"/>
    </row>
    <row r="19" spans="1:7" x14ac:dyDescent="0.25">
      <c r="C19" s="15"/>
      <c r="D19" s="13"/>
      <c r="E19" s="14"/>
    </row>
    <row r="20" spans="1:7" x14ac:dyDescent="0.25">
      <c r="A20" s="16" t="s">
        <v>9</v>
      </c>
      <c r="B20" s="18" t="s">
        <v>30</v>
      </c>
      <c r="C20" s="18" t="s">
        <v>31</v>
      </c>
      <c r="D20" s="18" t="s">
        <v>29</v>
      </c>
      <c r="E20" s="17" t="s">
        <v>0</v>
      </c>
      <c r="F20" s="58" t="s">
        <v>27</v>
      </c>
      <c r="G20" s="57" t="s">
        <v>26</v>
      </c>
    </row>
    <row r="21" spans="1:7" x14ac:dyDescent="0.25">
      <c r="A21" s="5">
        <v>333000000</v>
      </c>
      <c r="B21" s="2">
        <f>D5</f>
        <v>120672073.5</v>
      </c>
      <c r="C21" s="2">
        <f>D11</f>
        <v>0</v>
      </c>
      <c r="D21" s="2">
        <f>D18</f>
        <v>214211395</v>
      </c>
      <c r="E21" s="23">
        <f>SUM(B21:D21)</f>
        <v>334883468.5</v>
      </c>
      <c r="F21" s="73">
        <f>E21*3%</f>
        <v>10046504.055</v>
      </c>
      <c r="G21" s="71">
        <f>E21*5%</f>
        <v>16744173.425000001</v>
      </c>
    </row>
    <row r="22" spans="1:7" x14ac:dyDescent="0.25">
      <c r="A22" s="4">
        <f>A21-E21</f>
        <v>-1883468.5</v>
      </c>
    </row>
    <row r="24" spans="1:7" x14ac:dyDescent="0.25">
      <c r="A24" s="16" t="s">
        <v>10</v>
      </c>
      <c r="B24" s="18" t="s">
        <v>30</v>
      </c>
      <c r="C24" s="18" t="s">
        <v>31</v>
      </c>
      <c r="D24" s="18" t="s">
        <v>29</v>
      </c>
      <c r="E24" s="17" t="s">
        <v>0</v>
      </c>
      <c r="F24" s="17" t="s">
        <v>15</v>
      </c>
      <c r="G24" s="57" t="s">
        <v>26</v>
      </c>
    </row>
    <row r="25" spans="1:7" x14ac:dyDescent="0.25">
      <c r="A25" s="5">
        <v>167000000</v>
      </c>
      <c r="B25" s="2">
        <f>E5</f>
        <v>57520359.979999989</v>
      </c>
      <c r="C25" s="2">
        <f>E11</f>
        <v>164237836.81999999</v>
      </c>
      <c r="D25" s="2">
        <f>E18</f>
        <v>0</v>
      </c>
      <c r="E25" s="23">
        <f>SUM(B25:D25)</f>
        <v>221758196.79999998</v>
      </c>
      <c r="F25" s="38">
        <f>E25*3%</f>
        <v>6652745.9039999992</v>
      </c>
      <c r="G25" s="59">
        <f>E25*5%</f>
        <v>11087909.84</v>
      </c>
    </row>
    <row r="26" spans="1:7" x14ac:dyDescent="0.25">
      <c r="A26" s="4">
        <f>A25-E25</f>
        <v>-54758196.799999982</v>
      </c>
      <c r="E26" s="88" t="s">
        <v>35</v>
      </c>
      <c r="F26" s="88"/>
      <c r="G26" s="74">
        <f>G25+G21</f>
        <v>27832083.265000001</v>
      </c>
    </row>
    <row r="27" spans="1:7" x14ac:dyDescent="0.25">
      <c r="D27" s="4"/>
      <c r="G27" s="50"/>
    </row>
  </sheetData>
  <mergeCells count="6">
    <mergeCell ref="E26:F26"/>
    <mergeCell ref="A2:A4"/>
    <mergeCell ref="B2:B4"/>
    <mergeCell ref="A8:A11"/>
    <mergeCell ref="A14:A17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00" workbookViewId="0">
      <selection activeCell="I27" sqref="I27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8" t="s">
        <v>30</v>
      </c>
      <c r="B2" s="76" t="s">
        <v>22</v>
      </c>
      <c r="C2" s="40">
        <f>D2+E2</f>
        <v>21190500.199999999</v>
      </c>
      <c r="D2" s="4">
        <v>14943084.739999998</v>
      </c>
      <c r="E2" s="4">
        <v>6247415.46</v>
      </c>
      <c r="F2" s="64">
        <v>1230127003</v>
      </c>
      <c r="G2" s="65">
        <v>44953</v>
      </c>
    </row>
    <row r="3" spans="1:7" x14ac:dyDescent="0.25">
      <c r="A3" s="79"/>
      <c r="B3" s="77"/>
      <c r="C3" s="40">
        <f>D3+E3</f>
        <v>0</v>
      </c>
      <c r="D3" s="2"/>
      <c r="E3" s="2"/>
      <c r="F3" s="28"/>
      <c r="G3" s="54"/>
    </row>
    <row r="4" spans="1:7" x14ac:dyDescent="0.25">
      <c r="A4" s="79"/>
      <c r="B4" s="10" t="s">
        <v>4</v>
      </c>
      <c r="C4" s="56">
        <f>SUM(C2:C3)</f>
        <v>21190500.199999999</v>
      </c>
      <c r="D4" s="2">
        <f>SUM(D2:D3)</f>
        <v>14943084.739999998</v>
      </c>
      <c r="E4" s="8">
        <f>SUM(E2:E3)</f>
        <v>6247415.46</v>
      </c>
      <c r="F4" s="29"/>
      <c r="G4" s="48"/>
    </row>
    <row r="5" spans="1:7" ht="15.75" thickBot="1" x14ac:dyDescent="0.3">
      <c r="C5" s="12"/>
      <c r="D5" s="13"/>
      <c r="E5" s="13"/>
      <c r="F5" s="19"/>
    </row>
    <row r="6" spans="1:7" x14ac:dyDescent="0.25">
      <c r="A6" s="7" t="s">
        <v>1</v>
      </c>
      <c r="B6" s="9" t="s">
        <v>2</v>
      </c>
      <c r="C6" s="34" t="s">
        <v>3</v>
      </c>
      <c r="D6" s="34" t="s">
        <v>9</v>
      </c>
      <c r="E6" s="34" t="s">
        <v>23</v>
      </c>
      <c r="F6" s="44" t="s">
        <v>7</v>
      </c>
      <c r="G6" s="39" t="s">
        <v>16</v>
      </c>
    </row>
    <row r="7" spans="1:7" x14ac:dyDescent="0.25">
      <c r="A7" s="78" t="s">
        <v>31</v>
      </c>
      <c r="B7" s="82" t="s">
        <v>22</v>
      </c>
      <c r="C7" s="40">
        <f>D7+E7</f>
        <v>0</v>
      </c>
      <c r="D7" s="4"/>
      <c r="E7" s="4"/>
      <c r="F7" s="31"/>
      <c r="G7" s="53"/>
    </row>
    <row r="8" spans="1:7" x14ac:dyDescent="0.25">
      <c r="A8" s="79"/>
      <c r="B8" s="83"/>
      <c r="C8" s="40">
        <f>D8+E8</f>
        <v>0</v>
      </c>
      <c r="D8" s="2"/>
      <c r="E8" s="2"/>
      <c r="F8" s="31"/>
      <c r="G8" s="33"/>
    </row>
    <row r="9" spans="1:7" x14ac:dyDescent="0.25">
      <c r="A9" s="79"/>
      <c r="B9" s="83"/>
      <c r="C9" s="26"/>
      <c r="D9" s="2"/>
      <c r="E9" s="27"/>
      <c r="F9" s="28"/>
      <c r="G9" s="46"/>
    </row>
    <row r="10" spans="1:7" x14ac:dyDescent="0.25">
      <c r="A10" s="80"/>
      <c r="B10" s="11" t="s">
        <v>4</v>
      </c>
      <c r="C10" s="40">
        <f>D10+E10</f>
        <v>0</v>
      </c>
      <c r="D10" s="2">
        <f>SUM(D7:D9)</f>
        <v>0</v>
      </c>
      <c r="E10" s="2">
        <f>SUM(E7:E9)</f>
        <v>0</v>
      </c>
      <c r="F10" s="20"/>
    </row>
    <row r="11" spans="1:7" x14ac:dyDescent="0.25">
      <c r="C11" s="15"/>
      <c r="D11" s="13"/>
      <c r="E11" s="14"/>
      <c r="F11" s="21"/>
    </row>
    <row r="12" spans="1:7" x14ac:dyDescent="0.25">
      <c r="A12" s="7" t="s">
        <v>1</v>
      </c>
      <c r="B12" s="9" t="s">
        <v>2</v>
      </c>
      <c r="C12" s="34" t="s">
        <v>3</v>
      </c>
      <c r="D12" s="34" t="s">
        <v>9</v>
      </c>
      <c r="E12" s="34" t="s">
        <v>10</v>
      </c>
      <c r="F12" s="22" t="s">
        <v>7</v>
      </c>
      <c r="G12" s="39" t="s">
        <v>16</v>
      </c>
    </row>
    <row r="13" spans="1:7" x14ac:dyDescent="0.25">
      <c r="A13" s="78" t="s">
        <v>29</v>
      </c>
      <c r="B13" s="82" t="s">
        <v>22</v>
      </c>
      <c r="C13" s="40">
        <f>D13+E13</f>
        <v>3402055.9000000004</v>
      </c>
      <c r="D13" s="4">
        <v>2322582.2400000002</v>
      </c>
      <c r="E13" s="4">
        <v>1079473.6600000001</v>
      </c>
      <c r="F13" s="64">
        <v>1230314001</v>
      </c>
      <c r="G13" s="65">
        <v>44999</v>
      </c>
    </row>
    <row r="14" spans="1:7" x14ac:dyDescent="0.25">
      <c r="A14" s="79"/>
      <c r="B14" s="83"/>
      <c r="C14" s="40">
        <f>D14+E14</f>
        <v>0</v>
      </c>
      <c r="D14" s="2"/>
      <c r="E14" s="2"/>
      <c r="F14" s="42"/>
      <c r="G14" s="52"/>
    </row>
    <row r="15" spans="1:7" x14ac:dyDescent="0.25">
      <c r="A15" s="79"/>
      <c r="B15" s="83"/>
      <c r="C15" s="26"/>
      <c r="D15" s="2"/>
      <c r="E15" s="2"/>
      <c r="F15" s="28"/>
      <c r="G15" s="46"/>
    </row>
    <row r="16" spans="1:7" x14ac:dyDescent="0.25">
      <c r="A16" s="79"/>
      <c r="B16" s="84"/>
      <c r="C16" s="1"/>
      <c r="D16" s="2"/>
      <c r="E16" s="2"/>
      <c r="F16" s="28"/>
      <c r="G16" s="46"/>
    </row>
    <row r="17" spans="1:6" x14ac:dyDescent="0.25">
      <c r="A17" s="25"/>
      <c r="B17" s="11" t="s">
        <v>4</v>
      </c>
      <c r="C17" s="40">
        <f>D17+E17</f>
        <v>3402055.9000000004</v>
      </c>
      <c r="D17" s="45">
        <f>SUM(D13:D16)</f>
        <v>2322582.2400000002</v>
      </c>
      <c r="E17" s="32">
        <f>SUM(E13:E16)</f>
        <v>1079473.6600000001</v>
      </c>
      <c r="F17" s="32"/>
    </row>
    <row r="18" spans="1:6" x14ac:dyDescent="0.25">
      <c r="C18" s="15"/>
      <c r="D18" s="13"/>
      <c r="E18" s="14"/>
    </row>
    <row r="19" spans="1:6" x14ac:dyDescent="0.25">
      <c r="A19" s="16" t="s">
        <v>24</v>
      </c>
      <c r="B19" s="18" t="s">
        <v>30</v>
      </c>
      <c r="C19" s="18" t="s">
        <v>31</v>
      </c>
      <c r="D19" s="18" t="s">
        <v>29</v>
      </c>
      <c r="E19" s="17" t="s">
        <v>0</v>
      </c>
      <c r="F19" s="17">
        <v>0.03</v>
      </c>
    </row>
    <row r="20" spans="1:6" x14ac:dyDescent="0.25">
      <c r="A20" s="5"/>
      <c r="B20" s="2">
        <f>C4</f>
        <v>21190500.199999999</v>
      </c>
      <c r="C20" s="2">
        <f>C10</f>
        <v>0</v>
      </c>
      <c r="D20" s="2">
        <f>C17</f>
        <v>3402055.9000000004</v>
      </c>
      <c r="E20" s="23">
        <f>SUM(B20:D20)</f>
        <v>24592556.100000001</v>
      </c>
      <c r="F20" s="38">
        <f>E20*3%</f>
        <v>737776.68299999996</v>
      </c>
    </row>
    <row r="23" spans="1:6" x14ac:dyDescent="0.25">
      <c r="D23" s="4"/>
      <c r="E23" s="50"/>
    </row>
  </sheetData>
  <mergeCells count="6">
    <mergeCell ref="B2:B3"/>
    <mergeCell ref="A7:A10"/>
    <mergeCell ref="B7:B9"/>
    <mergeCell ref="A13:A16"/>
    <mergeCell ref="B13:B16"/>
    <mergeCell ref="A2:A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zishop</vt:lpstr>
      <vt:lpstr>RAJA</vt:lpstr>
      <vt:lpstr>BAYI SURO</vt:lpstr>
      <vt:lpstr>LINK</vt:lpstr>
      <vt:lpstr>BAYI DLANGGU</vt:lpstr>
      <vt:lpstr>KEINARA</vt:lpstr>
      <vt:lpstr>KEINARA!Print_Area</vt:lpstr>
      <vt:lpstr>zishop!Print_Area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Abdullah</cp:lastModifiedBy>
  <cp:lastPrinted>2023-04-06T08:28:49Z</cp:lastPrinted>
  <dcterms:created xsi:type="dcterms:W3CDTF">2021-07-05T12:47:54Z</dcterms:created>
  <dcterms:modified xsi:type="dcterms:W3CDTF">2023-04-07T06:10:37Z</dcterms:modified>
</cp:coreProperties>
</file>